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เวิร์กบุ๊กนี้"/>
  <mc:AlternateContent xmlns:mc="http://schemas.openxmlformats.org/markup-compatibility/2006">
    <mc:Choice Requires="x15">
      <x15ac:absPath xmlns:x15ac="http://schemas.microsoft.com/office/spreadsheetml/2010/11/ac" url="C:\Users\Preecha\Downloads\"/>
    </mc:Choice>
  </mc:AlternateContent>
  <xr:revisionPtr revIDLastSave="0" documentId="13_ncr:1_{96C20DA9-7DF2-4C15-91E3-65D932975117}" xr6:coauthVersionLast="47" xr6:coauthVersionMax="47" xr10:uidLastSave="{00000000-0000-0000-0000-000000000000}"/>
  <workbookProtection workbookAlgorithmName="SHA-512" workbookHashValue="87qt/mnWduKu17Dzi4S1hCFHtQpR6CT1fNivCQsKo6TZ6EVV0eTbjDnnZb1G9eNXZwU3brwd9HdX8btPSlmYCA==" workbookSaltValue="WBVy3v8/GLl+5m0fLmfufA==" workbookSpinCount="100000" lockStructure="1"/>
  <bookViews>
    <workbookView xWindow="-120" yWindow="-120" windowWidth="20730" windowHeight="11040" tabRatio="841" activeTab="10" xr2:uid="{00000000-000D-0000-FFFF-FFFF00000000}"/>
  </bookViews>
  <sheets>
    <sheet name="ปก" sheetId="1" r:id="rId1"/>
    <sheet name="1-4" sheetId="41" r:id="rId2"/>
    <sheet name="5-8" sheetId="32" r:id="rId3"/>
    <sheet name="9-12" sheetId="33" r:id="rId4"/>
    <sheet name="13-16" sheetId="34" r:id="rId5"/>
    <sheet name="17-20" sheetId="35" r:id="rId6"/>
    <sheet name="21-24" sheetId="45" r:id="rId7"/>
    <sheet name="25-28" sheetId="48" r:id="rId8"/>
    <sheet name="29-32" sheetId="47" r:id="rId9"/>
    <sheet name="33-36" sheetId="46" r:id="rId10"/>
    <sheet name="37-40" sheetId="44" r:id="rId11"/>
    <sheet name="สรุปบันทึกเวลาเรียนรายวิชา" sheetId="37" r:id="rId12"/>
    <sheet name="KPA_A" sheetId="42" r:id="rId13"/>
    <sheet name="KPA_AA" sheetId="43" r:id="rId14"/>
    <sheet name="ประเมินคุณลักษณะอันพึงประสงค์" sheetId="23" r:id="rId15"/>
    <sheet name="รายวิชา" sheetId="22" r:id="rId1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18" i="1" l="1"/>
  <c r="L18" i="1"/>
  <c r="K18" i="1"/>
  <c r="J18" i="1"/>
  <c r="I18" i="1"/>
  <c r="H18" i="1"/>
  <c r="G18" i="1"/>
  <c r="F18" i="1"/>
  <c r="E18" i="1"/>
  <c r="D18" i="1"/>
  <c r="D6" i="37"/>
  <c r="AS2" i="33"/>
  <c r="AS2" i="34"/>
  <c r="AS2" i="35"/>
  <c r="AS2" i="45"/>
  <c r="AS2" i="48"/>
  <c r="AS2" i="47"/>
  <c r="AS2" i="46"/>
  <c r="AS2" i="44"/>
  <c r="AS2" i="32"/>
  <c r="AS2" i="41"/>
  <c r="Q9" i="43"/>
  <c r="Q10" i="43"/>
  <c r="Q11" i="43"/>
  <c r="Q12" i="43"/>
  <c r="Q13" i="43"/>
  <c r="Q14" i="43"/>
  <c r="Q15" i="43"/>
  <c r="Q16" i="43"/>
  <c r="Q17" i="43"/>
  <c r="Q18" i="43"/>
  <c r="Q19" i="43"/>
  <c r="Q20" i="43"/>
  <c r="Q21" i="43"/>
  <c r="Q22" i="43"/>
  <c r="Q23" i="43"/>
  <c r="Q24" i="43"/>
  <c r="Q25" i="43"/>
  <c r="Q26" i="43"/>
  <c r="Q27" i="43"/>
  <c r="Q28" i="43"/>
  <c r="Q29" i="43"/>
  <c r="Q30" i="43"/>
  <c r="Q31" i="43"/>
  <c r="Q32" i="43"/>
  <c r="Q33" i="43"/>
  <c r="Q34" i="43"/>
  <c r="Q35" i="43"/>
  <c r="Q36" i="43"/>
  <c r="Q37" i="43"/>
  <c r="Q38" i="43"/>
  <c r="Q39" i="43"/>
  <c r="Q40" i="43"/>
  <c r="Q41" i="43"/>
  <c r="Q42" i="43"/>
  <c r="Q43" i="43"/>
  <c r="Q44" i="43"/>
  <c r="Q45" i="43"/>
  <c r="Q46" i="43"/>
  <c r="Q47" i="43"/>
  <c r="Q48" i="43"/>
  <c r="Q49" i="43"/>
  <c r="Q50" i="43"/>
  <c r="Q51" i="43"/>
  <c r="Q52" i="43"/>
  <c r="Q8" i="43"/>
  <c r="R51" i="43" a="1"/>
  <c r="R52" i="43" a="1"/>
  <c r="O10" i="43"/>
  <c r="O11" i="43"/>
  <c r="O12" i="43"/>
  <c r="O13" i="43"/>
  <c r="O14" i="43"/>
  <c r="O15" i="43"/>
  <c r="O16" i="43"/>
  <c r="O17" i="43"/>
  <c r="O18" i="43"/>
  <c r="O19" i="43"/>
  <c r="O20" i="43"/>
  <c r="O21" i="43"/>
  <c r="O22" i="43"/>
  <c r="O23" i="43"/>
  <c r="O24" i="43"/>
  <c r="O25" i="43"/>
  <c r="O26" i="43"/>
  <c r="O27" i="43"/>
  <c r="O28" i="43"/>
  <c r="O29" i="43"/>
  <c r="O30" i="43"/>
  <c r="O31" i="43"/>
  <c r="O32" i="43"/>
  <c r="O33" i="43"/>
  <c r="O34" i="43"/>
  <c r="O35" i="43"/>
  <c r="O36" i="43"/>
  <c r="O37" i="43"/>
  <c r="O38" i="43"/>
  <c r="O39" i="43"/>
  <c r="O40" i="43"/>
  <c r="O41" i="43"/>
  <c r="O42" i="43"/>
  <c r="O43" i="43"/>
  <c r="O44" i="43"/>
  <c r="O45" i="43"/>
  <c r="O46" i="43"/>
  <c r="O47" i="43"/>
  <c r="O48" i="43"/>
  <c r="O49" i="43"/>
  <c r="O50" i="43"/>
  <c r="O51" i="43"/>
  <c r="O52" i="43"/>
  <c r="P9" i="43"/>
  <c r="P11" i="43"/>
  <c r="P12" i="43"/>
  <c r="P13" i="43"/>
  <c r="P14" i="43"/>
  <c r="P15" i="43"/>
  <c r="P16" i="43"/>
  <c r="P17" i="43"/>
  <c r="P18" i="43"/>
  <c r="P19" i="43"/>
  <c r="P20" i="43"/>
  <c r="P21" i="43"/>
  <c r="P22" i="43"/>
  <c r="P23" i="43"/>
  <c r="P24" i="43"/>
  <c r="P25" i="43"/>
  <c r="P26" i="43"/>
  <c r="P27" i="43"/>
  <c r="P28" i="43"/>
  <c r="P29" i="43"/>
  <c r="P30" i="43"/>
  <c r="P31" i="43"/>
  <c r="P32" i="43"/>
  <c r="P33" i="43"/>
  <c r="P34" i="43"/>
  <c r="P35" i="43"/>
  <c r="P36" i="43"/>
  <c r="P37" i="43"/>
  <c r="P38" i="43"/>
  <c r="P39" i="43"/>
  <c r="P40" i="43"/>
  <c r="P41" i="43"/>
  <c r="P42" i="43"/>
  <c r="P43" i="43"/>
  <c r="P44" i="43"/>
  <c r="P45" i="43"/>
  <c r="P46" i="43"/>
  <c r="P47" i="43"/>
  <c r="P48" i="43"/>
  <c r="P49" i="43"/>
  <c r="P50" i="43"/>
  <c r="P51" i="43"/>
  <c r="P52" i="43"/>
  <c r="P8" i="43"/>
  <c r="M9" i="43"/>
  <c r="M10" i="43"/>
  <c r="P10" i="43" s="1"/>
  <c r="M11" i="43"/>
  <c r="M12" i="43"/>
  <c r="M13" i="43"/>
  <c r="M14" i="43"/>
  <c r="M15" i="43"/>
  <c r="M16" i="43"/>
  <c r="M17" i="43"/>
  <c r="M18" i="43"/>
  <c r="M19" i="43"/>
  <c r="M20" i="43"/>
  <c r="M21" i="43"/>
  <c r="M22" i="43"/>
  <c r="M23" i="43"/>
  <c r="M24" i="43"/>
  <c r="M25" i="43"/>
  <c r="M26" i="43"/>
  <c r="M27" i="43"/>
  <c r="M28" i="43"/>
  <c r="M29" i="43"/>
  <c r="M30" i="43"/>
  <c r="M31" i="43"/>
  <c r="M32" i="43"/>
  <c r="M33" i="43"/>
  <c r="M34" i="43"/>
  <c r="M35" i="43"/>
  <c r="M36" i="43"/>
  <c r="M37" i="43"/>
  <c r="M38" i="43"/>
  <c r="M39" i="43"/>
  <c r="M40" i="43"/>
  <c r="M41" i="43"/>
  <c r="M42" i="43"/>
  <c r="M43" i="43"/>
  <c r="M44" i="43"/>
  <c r="M45" i="43"/>
  <c r="M46" i="43"/>
  <c r="M47" i="43"/>
  <c r="M48" i="43"/>
  <c r="M49" i="43"/>
  <c r="M50" i="43"/>
  <c r="M51" i="43"/>
  <c r="M52" i="43"/>
  <c r="P10" i="42"/>
  <c r="P11" i="42"/>
  <c r="P12" i="42"/>
  <c r="P13" i="42"/>
  <c r="P14" i="42"/>
  <c r="P15" i="42"/>
  <c r="P16" i="42"/>
  <c r="P17" i="42"/>
  <c r="P18" i="42"/>
  <c r="P19" i="42"/>
  <c r="P20" i="42"/>
  <c r="P21" i="42"/>
  <c r="P22" i="42"/>
  <c r="P23" i="42"/>
  <c r="P24" i="42"/>
  <c r="P25" i="42"/>
  <c r="P26" i="42"/>
  <c r="P27" i="42"/>
  <c r="P28" i="42"/>
  <c r="P29" i="42"/>
  <c r="P30" i="42"/>
  <c r="P31" i="42"/>
  <c r="P32" i="42"/>
  <c r="P33" i="42"/>
  <c r="P34" i="42"/>
  <c r="P35" i="42"/>
  <c r="P36" i="42"/>
  <c r="P37" i="42"/>
  <c r="P38" i="42"/>
  <c r="P39" i="42"/>
  <c r="P40" i="42"/>
  <c r="P41" i="42"/>
  <c r="P42" i="42"/>
  <c r="P43" i="42"/>
  <c r="P44" i="42"/>
  <c r="P45" i="42"/>
  <c r="P46" i="42"/>
  <c r="P47" i="42"/>
  <c r="P48" i="42"/>
  <c r="P49" i="42"/>
  <c r="P50" i="42"/>
  <c r="P51" i="42"/>
  <c r="P52" i="42"/>
  <c r="M9" i="42"/>
  <c r="P9" i="42" s="1"/>
  <c r="O9" i="43" s="1"/>
  <c r="M10" i="42"/>
  <c r="M11" i="42"/>
  <c r="M12" i="42"/>
  <c r="M13" i="42"/>
  <c r="M14" i="42"/>
  <c r="M15" i="42"/>
  <c r="M16" i="42"/>
  <c r="M17" i="42"/>
  <c r="M18" i="42"/>
  <c r="M19" i="42"/>
  <c r="M20" i="42"/>
  <c r="M21" i="42"/>
  <c r="M22" i="42"/>
  <c r="M23" i="42"/>
  <c r="M24" i="42"/>
  <c r="M25" i="42"/>
  <c r="M26" i="42"/>
  <c r="M27" i="42"/>
  <c r="M28" i="42"/>
  <c r="M29" i="42"/>
  <c r="M30" i="42"/>
  <c r="M31" i="42"/>
  <c r="M32" i="42"/>
  <c r="M33" i="42"/>
  <c r="M34" i="42"/>
  <c r="M35" i="42"/>
  <c r="M36" i="42"/>
  <c r="M37" i="42"/>
  <c r="M38" i="42"/>
  <c r="M39" i="42"/>
  <c r="M40" i="42"/>
  <c r="M41" i="42"/>
  <c r="M42" i="42"/>
  <c r="M43" i="42"/>
  <c r="M44" i="42"/>
  <c r="M45" i="42"/>
  <c r="M46" i="42"/>
  <c r="M47" i="42"/>
  <c r="M48" i="42"/>
  <c r="M49" i="42"/>
  <c r="M50" i="42"/>
  <c r="M51" i="42"/>
  <c r="M52" i="42"/>
  <c r="P8" i="42"/>
  <c r="O8" i="43" s="1"/>
  <c r="AU49" i="48"/>
  <c r="AT49" i="48"/>
  <c r="AS49" i="48"/>
  <c r="C49" i="48"/>
  <c r="B49" i="48"/>
  <c r="A49" i="48"/>
  <c r="AU48" i="48"/>
  <c r="AT48" i="48"/>
  <c r="AS48" i="48"/>
  <c r="C48" i="48"/>
  <c r="B48" i="48"/>
  <c r="A48" i="48"/>
  <c r="AU47" i="48"/>
  <c r="AT47" i="48"/>
  <c r="AS47" i="48"/>
  <c r="C47" i="48"/>
  <c r="B47" i="48"/>
  <c r="A47" i="48"/>
  <c r="AU46" i="48"/>
  <c r="AT46" i="48"/>
  <c r="AS46" i="48"/>
  <c r="C46" i="48"/>
  <c r="B46" i="48"/>
  <c r="A46" i="48"/>
  <c r="AU45" i="48"/>
  <c r="AT45" i="48"/>
  <c r="AS45" i="48"/>
  <c r="C45" i="48"/>
  <c r="B45" i="48"/>
  <c r="A45" i="48"/>
  <c r="AU44" i="48"/>
  <c r="AT44" i="48"/>
  <c r="AS44" i="48"/>
  <c r="C44" i="48"/>
  <c r="B44" i="48"/>
  <c r="A44" i="48"/>
  <c r="AU43" i="48"/>
  <c r="AT43" i="48"/>
  <c r="AS43" i="48"/>
  <c r="C43" i="48"/>
  <c r="B43" i="48"/>
  <c r="A43" i="48"/>
  <c r="AU42" i="48"/>
  <c r="AT42" i="48"/>
  <c r="AS42" i="48"/>
  <c r="C42" i="48"/>
  <c r="B42" i="48"/>
  <c r="A42" i="48"/>
  <c r="AU41" i="48"/>
  <c r="AT41" i="48"/>
  <c r="AS41" i="48"/>
  <c r="C41" i="48"/>
  <c r="B41" i="48"/>
  <c r="A41" i="48"/>
  <c r="AU40" i="48"/>
  <c r="AT40" i="48"/>
  <c r="AS40" i="48"/>
  <c r="C40" i="48"/>
  <c r="B40" i="48"/>
  <c r="A40" i="48"/>
  <c r="AU39" i="48"/>
  <c r="AT39" i="48"/>
  <c r="AS39" i="48"/>
  <c r="C39" i="48"/>
  <c r="B39" i="48"/>
  <c r="A39" i="48"/>
  <c r="AU38" i="48"/>
  <c r="AT38" i="48"/>
  <c r="AS38" i="48"/>
  <c r="C38" i="48"/>
  <c r="B38" i="48"/>
  <c r="A38" i="48"/>
  <c r="AU37" i="48"/>
  <c r="AT37" i="48"/>
  <c r="AS37" i="48"/>
  <c r="C37" i="48"/>
  <c r="B37" i="48"/>
  <c r="A37" i="48"/>
  <c r="AU36" i="48"/>
  <c r="AT36" i="48"/>
  <c r="AS36" i="48"/>
  <c r="C36" i="48"/>
  <c r="B36" i="48"/>
  <c r="A36" i="48"/>
  <c r="AU35" i="48"/>
  <c r="AT35" i="48"/>
  <c r="AS35" i="48"/>
  <c r="C35" i="48"/>
  <c r="B35" i="48"/>
  <c r="A35" i="48"/>
  <c r="AU34" i="48"/>
  <c r="AT34" i="48"/>
  <c r="AS34" i="48"/>
  <c r="C34" i="48"/>
  <c r="B34" i="48"/>
  <c r="A34" i="48"/>
  <c r="AU33" i="48"/>
  <c r="AT33" i="48"/>
  <c r="AS33" i="48"/>
  <c r="C33" i="48"/>
  <c r="B33" i="48"/>
  <c r="A33" i="48"/>
  <c r="AU32" i="48"/>
  <c r="AT32" i="48"/>
  <c r="AS32" i="48"/>
  <c r="C32" i="48"/>
  <c r="B32" i="48"/>
  <c r="A32" i="48"/>
  <c r="AU31" i="48"/>
  <c r="AT31" i="48"/>
  <c r="AS31" i="48"/>
  <c r="C31" i="48"/>
  <c r="B31" i="48"/>
  <c r="A31" i="48"/>
  <c r="AU30" i="48"/>
  <c r="AT30" i="48"/>
  <c r="AS30" i="48"/>
  <c r="C30" i="48"/>
  <c r="B30" i="48"/>
  <c r="A30" i="48"/>
  <c r="AU29" i="48"/>
  <c r="AT29" i="48"/>
  <c r="AS29" i="48"/>
  <c r="C29" i="48"/>
  <c r="B29" i="48"/>
  <c r="A29" i="48"/>
  <c r="AU28" i="48"/>
  <c r="AT28" i="48"/>
  <c r="AS28" i="48"/>
  <c r="C28" i="48"/>
  <c r="B28" i="48"/>
  <c r="A28" i="48"/>
  <c r="AU27" i="48"/>
  <c r="AT27" i="48"/>
  <c r="AS27" i="48"/>
  <c r="C27" i="48"/>
  <c r="B27" i="48"/>
  <c r="A27" i="48"/>
  <c r="AU26" i="48"/>
  <c r="AT26" i="48"/>
  <c r="AS26" i="48"/>
  <c r="C26" i="48"/>
  <c r="B26" i="48"/>
  <c r="A26" i="48"/>
  <c r="AU25" i="48"/>
  <c r="AT25" i="48"/>
  <c r="AS25" i="48"/>
  <c r="C25" i="48"/>
  <c r="B25" i="48"/>
  <c r="A25" i="48"/>
  <c r="AU24" i="48"/>
  <c r="AT24" i="48"/>
  <c r="AS24" i="48"/>
  <c r="C24" i="48"/>
  <c r="B24" i="48"/>
  <c r="A24" i="48"/>
  <c r="AU23" i="48"/>
  <c r="AT23" i="48"/>
  <c r="AS23" i="48"/>
  <c r="C23" i="48"/>
  <c r="B23" i="48"/>
  <c r="A23" i="48"/>
  <c r="AU22" i="48"/>
  <c r="AT22" i="48"/>
  <c r="AS22" i="48"/>
  <c r="C22" i="48"/>
  <c r="B22" i="48"/>
  <c r="A22" i="48"/>
  <c r="AU21" i="48"/>
  <c r="AT21" i="48"/>
  <c r="AS21" i="48"/>
  <c r="C21" i="48"/>
  <c r="B21" i="48"/>
  <c r="A21" i="48"/>
  <c r="AU20" i="48"/>
  <c r="AT20" i="48"/>
  <c r="AS20" i="48"/>
  <c r="C20" i="48"/>
  <c r="B20" i="48"/>
  <c r="A20" i="48"/>
  <c r="AU19" i="48"/>
  <c r="AT19" i="48"/>
  <c r="AS19" i="48"/>
  <c r="C19" i="48"/>
  <c r="B19" i="48"/>
  <c r="A19" i="48"/>
  <c r="AU18" i="48"/>
  <c r="AT18" i="48"/>
  <c r="AS18" i="48"/>
  <c r="C18" i="48"/>
  <c r="B18" i="48"/>
  <c r="A18" i="48"/>
  <c r="AU17" i="48"/>
  <c r="AT17" i="48"/>
  <c r="AS17" i="48"/>
  <c r="C17" i="48"/>
  <c r="B17" i="48"/>
  <c r="A17" i="48"/>
  <c r="AU16" i="48"/>
  <c r="AT16" i="48"/>
  <c r="AS16" i="48"/>
  <c r="C16" i="48"/>
  <c r="B16" i="48"/>
  <c r="A16" i="48"/>
  <c r="AU15" i="48"/>
  <c r="AT15" i="48"/>
  <c r="AS15" i="48"/>
  <c r="C15" i="48"/>
  <c r="B15" i="48"/>
  <c r="A15" i="48"/>
  <c r="AU14" i="48"/>
  <c r="AT14" i="48"/>
  <c r="AS14" i="48"/>
  <c r="C14" i="48"/>
  <c r="B14" i="48"/>
  <c r="A14" i="48"/>
  <c r="AU13" i="48"/>
  <c r="AT13" i="48"/>
  <c r="AS13" i="48"/>
  <c r="C13" i="48"/>
  <c r="B13" i="48"/>
  <c r="A13" i="48"/>
  <c r="AU12" i="48"/>
  <c r="AT12" i="48"/>
  <c r="AS12" i="48"/>
  <c r="C12" i="48"/>
  <c r="B12" i="48"/>
  <c r="A12" i="48"/>
  <c r="AU11" i="48"/>
  <c r="AT11" i="48"/>
  <c r="AS11" i="48"/>
  <c r="C11" i="48"/>
  <c r="B11" i="48"/>
  <c r="A11" i="48"/>
  <c r="AU10" i="48"/>
  <c r="AT10" i="48"/>
  <c r="AS10" i="48"/>
  <c r="C10" i="48"/>
  <c r="B10" i="48"/>
  <c r="A10" i="48"/>
  <c r="AU9" i="48"/>
  <c r="AT9" i="48"/>
  <c r="AS9" i="48"/>
  <c r="C9" i="48"/>
  <c r="B9" i="48"/>
  <c r="A9" i="48"/>
  <c r="AU8" i="48"/>
  <c r="AT8" i="48"/>
  <c r="AS8" i="48"/>
  <c r="C8" i="48"/>
  <c r="B8" i="48"/>
  <c r="A8" i="48"/>
  <c r="AU7" i="48"/>
  <c r="AT7" i="48"/>
  <c r="AS7" i="48"/>
  <c r="C7" i="48"/>
  <c r="B7" i="48"/>
  <c r="A7" i="48"/>
  <c r="AU6" i="48"/>
  <c r="AT6" i="48"/>
  <c r="AS6" i="48"/>
  <c r="C6" i="48"/>
  <c r="B6" i="48"/>
  <c r="A6" i="48"/>
  <c r="AU5" i="48"/>
  <c r="AT5" i="48"/>
  <c r="AS5" i="48"/>
  <c r="C5" i="48"/>
  <c r="B5" i="48"/>
  <c r="A5" i="48"/>
  <c r="AU49" i="47"/>
  <c r="AT49" i="47"/>
  <c r="AS49" i="47"/>
  <c r="C49" i="47"/>
  <c r="B49" i="47"/>
  <c r="A49" i="47"/>
  <c r="AU48" i="47"/>
  <c r="AT48" i="47"/>
  <c r="AS48" i="47"/>
  <c r="C48" i="47"/>
  <c r="B48" i="47"/>
  <c r="A48" i="47"/>
  <c r="AU47" i="47"/>
  <c r="AT47" i="47"/>
  <c r="AS47" i="47"/>
  <c r="C47" i="47"/>
  <c r="B47" i="47"/>
  <c r="A47" i="47"/>
  <c r="AU46" i="47"/>
  <c r="AT46" i="47"/>
  <c r="AS46" i="47"/>
  <c r="C46" i="47"/>
  <c r="B46" i="47"/>
  <c r="A46" i="47"/>
  <c r="AU45" i="47"/>
  <c r="AT45" i="47"/>
  <c r="AS45" i="47"/>
  <c r="C45" i="47"/>
  <c r="B45" i="47"/>
  <c r="A45" i="47"/>
  <c r="AU44" i="47"/>
  <c r="AT44" i="47"/>
  <c r="AS44" i="47"/>
  <c r="C44" i="47"/>
  <c r="B44" i="47"/>
  <c r="A44" i="47"/>
  <c r="AU43" i="47"/>
  <c r="AT43" i="47"/>
  <c r="AS43" i="47"/>
  <c r="C43" i="47"/>
  <c r="B43" i="47"/>
  <c r="A43" i="47"/>
  <c r="AU42" i="47"/>
  <c r="AT42" i="47"/>
  <c r="AS42" i="47"/>
  <c r="C42" i="47"/>
  <c r="B42" i="47"/>
  <c r="A42" i="47"/>
  <c r="AU41" i="47"/>
  <c r="AT41" i="47"/>
  <c r="AS41" i="47"/>
  <c r="C41" i="47"/>
  <c r="B41" i="47"/>
  <c r="A41" i="47"/>
  <c r="AU40" i="47"/>
  <c r="AT40" i="47"/>
  <c r="AS40" i="47"/>
  <c r="C40" i="47"/>
  <c r="B40" i="47"/>
  <c r="A40" i="47"/>
  <c r="AU39" i="47"/>
  <c r="AT39" i="47"/>
  <c r="AS39" i="47"/>
  <c r="C39" i="47"/>
  <c r="B39" i="47"/>
  <c r="A39" i="47"/>
  <c r="AU38" i="47"/>
  <c r="AT38" i="47"/>
  <c r="AS38" i="47"/>
  <c r="C38" i="47"/>
  <c r="B38" i="47"/>
  <c r="A38" i="47"/>
  <c r="AU37" i="47"/>
  <c r="AT37" i="47"/>
  <c r="AS37" i="47"/>
  <c r="C37" i="47"/>
  <c r="B37" i="47"/>
  <c r="A37" i="47"/>
  <c r="AU36" i="47"/>
  <c r="AT36" i="47"/>
  <c r="AS36" i="47"/>
  <c r="C36" i="47"/>
  <c r="B36" i="47"/>
  <c r="A36" i="47"/>
  <c r="AU35" i="47"/>
  <c r="AT35" i="47"/>
  <c r="AS35" i="47"/>
  <c r="C35" i="47"/>
  <c r="B35" i="47"/>
  <c r="A35" i="47"/>
  <c r="AU34" i="47"/>
  <c r="AT34" i="47"/>
  <c r="AS34" i="47"/>
  <c r="C34" i="47"/>
  <c r="B34" i="47"/>
  <c r="A34" i="47"/>
  <c r="AU33" i="47"/>
  <c r="AT33" i="47"/>
  <c r="AS33" i="47"/>
  <c r="C33" i="47"/>
  <c r="B33" i="47"/>
  <c r="A33" i="47"/>
  <c r="AU32" i="47"/>
  <c r="AT32" i="47"/>
  <c r="AS32" i="47"/>
  <c r="C32" i="47"/>
  <c r="B32" i="47"/>
  <c r="A32" i="47"/>
  <c r="AU31" i="47"/>
  <c r="AT31" i="47"/>
  <c r="AS31" i="47"/>
  <c r="C31" i="47"/>
  <c r="B31" i="47"/>
  <c r="A31" i="47"/>
  <c r="AU30" i="47"/>
  <c r="AT30" i="47"/>
  <c r="AS30" i="47"/>
  <c r="C30" i="47"/>
  <c r="B30" i="47"/>
  <c r="A30" i="47"/>
  <c r="AU29" i="47"/>
  <c r="AT29" i="47"/>
  <c r="AS29" i="47"/>
  <c r="C29" i="47"/>
  <c r="B29" i="47"/>
  <c r="A29" i="47"/>
  <c r="AU28" i="47"/>
  <c r="AT28" i="47"/>
  <c r="AS28" i="47"/>
  <c r="C28" i="47"/>
  <c r="B28" i="47"/>
  <c r="A28" i="47"/>
  <c r="AU27" i="47"/>
  <c r="AT27" i="47"/>
  <c r="AS27" i="47"/>
  <c r="C27" i="47"/>
  <c r="B27" i="47"/>
  <c r="A27" i="47"/>
  <c r="AU26" i="47"/>
  <c r="AT26" i="47"/>
  <c r="AS26" i="47"/>
  <c r="C26" i="47"/>
  <c r="B26" i="47"/>
  <c r="A26" i="47"/>
  <c r="AU25" i="47"/>
  <c r="AT25" i="47"/>
  <c r="AS25" i="47"/>
  <c r="C25" i="47"/>
  <c r="B25" i="47"/>
  <c r="A25" i="47"/>
  <c r="AU24" i="47"/>
  <c r="AT24" i="47"/>
  <c r="AS24" i="47"/>
  <c r="C24" i="47"/>
  <c r="B24" i="47"/>
  <c r="A24" i="47"/>
  <c r="AU23" i="47"/>
  <c r="AT23" i="47"/>
  <c r="AS23" i="47"/>
  <c r="C23" i="47"/>
  <c r="B23" i="47"/>
  <c r="A23" i="47"/>
  <c r="AU22" i="47"/>
  <c r="AT22" i="47"/>
  <c r="AS22" i="47"/>
  <c r="C22" i="47"/>
  <c r="B22" i="47"/>
  <c r="A22" i="47"/>
  <c r="AU21" i="47"/>
  <c r="AT21" i="47"/>
  <c r="AS21" i="47"/>
  <c r="C21" i="47"/>
  <c r="B21" i="47"/>
  <c r="A21" i="47"/>
  <c r="AU20" i="47"/>
  <c r="AT20" i="47"/>
  <c r="AS20" i="47"/>
  <c r="C20" i="47"/>
  <c r="B20" i="47"/>
  <c r="A20" i="47"/>
  <c r="AU19" i="47"/>
  <c r="AT19" i="47"/>
  <c r="AS19" i="47"/>
  <c r="C19" i="47"/>
  <c r="B19" i="47"/>
  <c r="A19" i="47"/>
  <c r="AU18" i="47"/>
  <c r="AT18" i="47"/>
  <c r="AS18" i="47"/>
  <c r="C18" i="47"/>
  <c r="B18" i="47"/>
  <c r="A18" i="47"/>
  <c r="AU17" i="47"/>
  <c r="AT17" i="47"/>
  <c r="AS17" i="47"/>
  <c r="C17" i="47"/>
  <c r="B17" i="47"/>
  <c r="A17" i="47"/>
  <c r="AU16" i="47"/>
  <c r="AT16" i="47"/>
  <c r="AS16" i="47"/>
  <c r="C16" i="47"/>
  <c r="B16" i="47"/>
  <c r="A16" i="47"/>
  <c r="AU15" i="47"/>
  <c r="AT15" i="47"/>
  <c r="AS15" i="47"/>
  <c r="C15" i="47"/>
  <c r="B15" i="47"/>
  <c r="A15" i="47"/>
  <c r="AU14" i="47"/>
  <c r="AT14" i="47"/>
  <c r="AS14" i="47"/>
  <c r="C14" i="47"/>
  <c r="B14" i="47"/>
  <c r="A14" i="47"/>
  <c r="AU13" i="47"/>
  <c r="AT13" i="47"/>
  <c r="AS13" i="47"/>
  <c r="C13" i="47"/>
  <c r="B13" i="47"/>
  <c r="A13" i="47"/>
  <c r="AU12" i="47"/>
  <c r="AT12" i="47"/>
  <c r="AS12" i="47"/>
  <c r="C12" i="47"/>
  <c r="B12" i="47"/>
  <c r="A12" i="47"/>
  <c r="AU11" i="47"/>
  <c r="AT11" i="47"/>
  <c r="AS11" i="47"/>
  <c r="C11" i="47"/>
  <c r="B11" i="47"/>
  <c r="A11" i="47"/>
  <c r="AU10" i="47"/>
  <c r="AT10" i="47"/>
  <c r="AS10" i="47"/>
  <c r="C10" i="47"/>
  <c r="B10" i="47"/>
  <c r="A10" i="47"/>
  <c r="AU9" i="47"/>
  <c r="AT9" i="47"/>
  <c r="AS9" i="47"/>
  <c r="C9" i="47"/>
  <c r="B9" i="47"/>
  <c r="A9" i="47"/>
  <c r="AU8" i="47"/>
  <c r="AT8" i="47"/>
  <c r="AS8" i="47"/>
  <c r="C8" i="47"/>
  <c r="B8" i="47"/>
  <c r="A8" i="47"/>
  <c r="AU7" i="47"/>
  <c r="AT7" i="47"/>
  <c r="AS7" i="47"/>
  <c r="C7" i="47"/>
  <c r="B7" i="47"/>
  <c r="A7" i="47"/>
  <c r="AU6" i="47"/>
  <c r="AT6" i="47"/>
  <c r="AS6" i="47"/>
  <c r="C6" i="47"/>
  <c r="B6" i="47"/>
  <c r="A6" i="47"/>
  <c r="AU5" i="47"/>
  <c r="AT5" i="47"/>
  <c r="AS5" i="47"/>
  <c r="C5" i="47"/>
  <c r="B5" i="47"/>
  <c r="A5" i="47"/>
  <c r="AU49" i="46"/>
  <c r="AT49" i="46"/>
  <c r="AS49" i="46"/>
  <c r="C49" i="46"/>
  <c r="B49" i="46"/>
  <c r="A49" i="46"/>
  <c r="AU48" i="46"/>
  <c r="AT48" i="46"/>
  <c r="AS48" i="46"/>
  <c r="C48" i="46"/>
  <c r="B48" i="46"/>
  <c r="A48" i="46"/>
  <c r="AU47" i="46"/>
  <c r="AT47" i="46"/>
  <c r="AS47" i="46"/>
  <c r="C47" i="46"/>
  <c r="B47" i="46"/>
  <c r="A47" i="46"/>
  <c r="AU46" i="46"/>
  <c r="AT46" i="46"/>
  <c r="AS46" i="46"/>
  <c r="C46" i="46"/>
  <c r="B46" i="46"/>
  <c r="A46" i="46"/>
  <c r="AU45" i="46"/>
  <c r="AT45" i="46"/>
  <c r="AS45" i="46"/>
  <c r="C45" i="46"/>
  <c r="B45" i="46"/>
  <c r="A45" i="46"/>
  <c r="AU44" i="46"/>
  <c r="AT44" i="46"/>
  <c r="AS44" i="46"/>
  <c r="C44" i="46"/>
  <c r="B44" i="46"/>
  <c r="A44" i="46"/>
  <c r="AU43" i="46"/>
  <c r="AT43" i="46"/>
  <c r="AS43" i="46"/>
  <c r="C43" i="46"/>
  <c r="B43" i="46"/>
  <c r="A43" i="46"/>
  <c r="AU42" i="46"/>
  <c r="AT42" i="46"/>
  <c r="AS42" i="46"/>
  <c r="C42" i="46"/>
  <c r="B42" i="46"/>
  <c r="A42" i="46"/>
  <c r="AU41" i="46"/>
  <c r="AT41" i="46"/>
  <c r="AS41" i="46"/>
  <c r="C41" i="46"/>
  <c r="B41" i="46"/>
  <c r="A41" i="46"/>
  <c r="AU40" i="46"/>
  <c r="AT40" i="46"/>
  <c r="AS40" i="46"/>
  <c r="C40" i="46"/>
  <c r="B40" i="46"/>
  <c r="A40" i="46"/>
  <c r="AU39" i="46"/>
  <c r="AT39" i="46"/>
  <c r="AS39" i="46"/>
  <c r="C39" i="46"/>
  <c r="B39" i="46"/>
  <c r="A39" i="46"/>
  <c r="AU38" i="46"/>
  <c r="AT38" i="46"/>
  <c r="AS38" i="46"/>
  <c r="C38" i="46"/>
  <c r="B38" i="46"/>
  <c r="A38" i="46"/>
  <c r="AU37" i="46"/>
  <c r="AT37" i="46"/>
  <c r="AS37" i="46"/>
  <c r="C37" i="46"/>
  <c r="B37" i="46"/>
  <c r="A37" i="46"/>
  <c r="AU36" i="46"/>
  <c r="AT36" i="46"/>
  <c r="AS36" i="46"/>
  <c r="C36" i="46"/>
  <c r="B36" i="46"/>
  <c r="A36" i="46"/>
  <c r="AU35" i="46"/>
  <c r="AT35" i="46"/>
  <c r="AS35" i="46"/>
  <c r="C35" i="46"/>
  <c r="B35" i="46"/>
  <c r="A35" i="46"/>
  <c r="AU34" i="46"/>
  <c r="AT34" i="46"/>
  <c r="AS34" i="46"/>
  <c r="C34" i="46"/>
  <c r="B34" i="46"/>
  <c r="A34" i="46"/>
  <c r="AU33" i="46"/>
  <c r="AT33" i="46"/>
  <c r="AS33" i="46"/>
  <c r="C33" i="46"/>
  <c r="B33" i="46"/>
  <c r="A33" i="46"/>
  <c r="AU32" i="46"/>
  <c r="AT32" i="46"/>
  <c r="AS32" i="46"/>
  <c r="C32" i="46"/>
  <c r="B32" i="46"/>
  <c r="A32" i="46"/>
  <c r="AU31" i="46"/>
  <c r="AT31" i="46"/>
  <c r="AS31" i="46"/>
  <c r="C31" i="46"/>
  <c r="B31" i="46"/>
  <c r="A31" i="46"/>
  <c r="AU30" i="46"/>
  <c r="AT30" i="46"/>
  <c r="AS30" i="46"/>
  <c r="C30" i="46"/>
  <c r="B30" i="46"/>
  <c r="A30" i="46"/>
  <c r="AU29" i="46"/>
  <c r="AT29" i="46"/>
  <c r="AS29" i="46"/>
  <c r="C29" i="46"/>
  <c r="B29" i="46"/>
  <c r="A29" i="46"/>
  <c r="AU28" i="46"/>
  <c r="AT28" i="46"/>
  <c r="AS28" i="46"/>
  <c r="C28" i="46"/>
  <c r="B28" i="46"/>
  <c r="A28" i="46"/>
  <c r="AU27" i="46"/>
  <c r="AT27" i="46"/>
  <c r="AS27" i="46"/>
  <c r="C27" i="46"/>
  <c r="B27" i="46"/>
  <c r="A27" i="46"/>
  <c r="AU26" i="46"/>
  <c r="AT26" i="46"/>
  <c r="AS26" i="46"/>
  <c r="C26" i="46"/>
  <c r="B26" i="46"/>
  <c r="A26" i="46"/>
  <c r="AU25" i="46"/>
  <c r="AT25" i="46"/>
  <c r="AS25" i="46"/>
  <c r="C25" i="46"/>
  <c r="B25" i="46"/>
  <c r="A25" i="46"/>
  <c r="AU24" i="46"/>
  <c r="AT24" i="46"/>
  <c r="AS24" i="46"/>
  <c r="C24" i="46"/>
  <c r="B24" i="46"/>
  <c r="A24" i="46"/>
  <c r="AU23" i="46"/>
  <c r="AT23" i="46"/>
  <c r="AS23" i="46"/>
  <c r="C23" i="46"/>
  <c r="B23" i="46"/>
  <c r="A23" i="46"/>
  <c r="AU22" i="46"/>
  <c r="AT22" i="46"/>
  <c r="AS22" i="46"/>
  <c r="C22" i="46"/>
  <c r="B22" i="46"/>
  <c r="A22" i="46"/>
  <c r="AU21" i="46"/>
  <c r="AT21" i="46"/>
  <c r="AS21" i="46"/>
  <c r="C21" i="46"/>
  <c r="B21" i="46"/>
  <c r="A21" i="46"/>
  <c r="AU20" i="46"/>
  <c r="AT20" i="46"/>
  <c r="AS20" i="46"/>
  <c r="C20" i="46"/>
  <c r="B20" i="46"/>
  <c r="A20" i="46"/>
  <c r="AU19" i="46"/>
  <c r="AT19" i="46"/>
  <c r="AS19" i="46"/>
  <c r="C19" i="46"/>
  <c r="B19" i="46"/>
  <c r="A19" i="46"/>
  <c r="AU18" i="46"/>
  <c r="AT18" i="46"/>
  <c r="AS18" i="46"/>
  <c r="C18" i="46"/>
  <c r="B18" i="46"/>
  <c r="A18" i="46"/>
  <c r="AU17" i="46"/>
  <c r="AT17" i="46"/>
  <c r="AS17" i="46"/>
  <c r="C17" i="46"/>
  <c r="B17" i="46"/>
  <c r="A17" i="46"/>
  <c r="AU16" i="46"/>
  <c r="AT16" i="46"/>
  <c r="AS16" i="46"/>
  <c r="C16" i="46"/>
  <c r="B16" i="46"/>
  <c r="A16" i="46"/>
  <c r="AU15" i="46"/>
  <c r="AT15" i="46"/>
  <c r="AS15" i="46"/>
  <c r="C15" i="46"/>
  <c r="B15" i="46"/>
  <c r="A15" i="46"/>
  <c r="AU14" i="46"/>
  <c r="AT14" i="46"/>
  <c r="AS14" i="46"/>
  <c r="C14" i="46"/>
  <c r="B14" i="46"/>
  <c r="A14" i="46"/>
  <c r="AU13" i="46"/>
  <c r="AT13" i="46"/>
  <c r="AS13" i="46"/>
  <c r="C13" i="46"/>
  <c r="B13" i="46"/>
  <c r="A13" i="46"/>
  <c r="AU12" i="46"/>
  <c r="AT12" i="46"/>
  <c r="AS12" i="46"/>
  <c r="C12" i="46"/>
  <c r="B12" i="46"/>
  <c r="A12" i="46"/>
  <c r="AU11" i="46"/>
  <c r="AT11" i="46"/>
  <c r="AS11" i="46"/>
  <c r="C11" i="46"/>
  <c r="B11" i="46"/>
  <c r="A11" i="46"/>
  <c r="AU10" i="46"/>
  <c r="AT10" i="46"/>
  <c r="AS10" i="46"/>
  <c r="C10" i="46"/>
  <c r="B10" i="46"/>
  <c r="A10" i="46"/>
  <c r="AU9" i="46"/>
  <c r="AT9" i="46"/>
  <c r="AS9" i="46"/>
  <c r="C9" i="46"/>
  <c r="B9" i="46"/>
  <c r="A9" i="46"/>
  <c r="AU8" i="46"/>
  <c r="AT8" i="46"/>
  <c r="AS8" i="46"/>
  <c r="C8" i="46"/>
  <c r="B8" i="46"/>
  <c r="A8" i="46"/>
  <c r="AU7" i="46"/>
  <c r="AT7" i="46"/>
  <c r="AS7" i="46"/>
  <c r="C7" i="46"/>
  <c r="B7" i="46"/>
  <c r="A7" i="46"/>
  <c r="AU6" i="46"/>
  <c r="AT6" i="46"/>
  <c r="AS6" i="46"/>
  <c r="C6" i="46"/>
  <c r="B6" i="46"/>
  <c r="A6" i="46"/>
  <c r="AU5" i="46"/>
  <c r="AT5" i="46"/>
  <c r="AS5" i="46"/>
  <c r="C5" i="46"/>
  <c r="B5" i="46"/>
  <c r="A5" i="46"/>
  <c r="AU49" i="45"/>
  <c r="AT49" i="45"/>
  <c r="AS49" i="45"/>
  <c r="C49" i="45"/>
  <c r="B49" i="45"/>
  <c r="A49" i="45"/>
  <c r="AU48" i="45"/>
  <c r="AT48" i="45"/>
  <c r="AS48" i="45"/>
  <c r="C48" i="45"/>
  <c r="B48" i="45"/>
  <c r="A48" i="45"/>
  <c r="AU47" i="45"/>
  <c r="AT47" i="45"/>
  <c r="AS47" i="45"/>
  <c r="C47" i="45"/>
  <c r="B47" i="45"/>
  <c r="A47" i="45"/>
  <c r="AU46" i="45"/>
  <c r="AT46" i="45"/>
  <c r="AS46" i="45"/>
  <c r="C46" i="45"/>
  <c r="B46" i="45"/>
  <c r="A46" i="45"/>
  <c r="AU45" i="45"/>
  <c r="AT45" i="45"/>
  <c r="AS45" i="45"/>
  <c r="C45" i="45"/>
  <c r="B45" i="45"/>
  <c r="A45" i="45"/>
  <c r="AU44" i="45"/>
  <c r="AT44" i="45"/>
  <c r="AS44" i="45"/>
  <c r="C44" i="45"/>
  <c r="B44" i="45"/>
  <c r="A44" i="45"/>
  <c r="AU43" i="45"/>
  <c r="AT43" i="45"/>
  <c r="AS43" i="45"/>
  <c r="C43" i="45"/>
  <c r="B43" i="45"/>
  <c r="A43" i="45"/>
  <c r="AU42" i="45"/>
  <c r="AT42" i="45"/>
  <c r="AS42" i="45"/>
  <c r="C42" i="45"/>
  <c r="B42" i="45"/>
  <c r="A42" i="45"/>
  <c r="AU41" i="45"/>
  <c r="AT41" i="45"/>
  <c r="AS41" i="45"/>
  <c r="C41" i="45"/>
  <c r="B41" i="45"/>
  <c r="A41" i="45"/>
  <c r="AU40" i="45"/>
  <c r="AT40" i="45"/>
  <c r="AS40" i="45"/>
  <c r="C40" i="45"/>
  <c r="B40" i="45"/>
  <c r="A40" i="45"/>
  <c r="AU39" i="45"/>
  <c r="AT39" i="45"/>
  <c r="AS39" i="45"/>
  <c r="C39" i="45"/>
  <c r="B39" i="45"/>
  <c r="A39" i="45"/>
  <c r="AU38" i="45"/>
  <c r="AT38" i="45"/>
  <c r="AS38" i="45"/>
  <c r="C38" i="45"/>
  <c r="B38" i="45"/>
  <c r="A38" i="45"/>
  <c r="AU37" i="45"/>
  <c r="AT37" i="45"/>
  <c r="AS37" i="45"/>
  <c r="C37" i="45"/>
  <c r="B37" i="45"/>
  <c r="A37" i="45"/>
  <c r="AU36" i="45"/>
  <c r="AT36" i="45"/>
  <c r="AS36" i="45"/>
  <c r="C36" i="45"/>
  <c r="B36" i="45"/>
  <c r="A36" i="45"/>
  <c r="AU35" i="45"/>
  <c r="AT35" i="45"/>
  <c r="AS35" i="45"/>
  <c r="C35" i="45"/>
  <c r="B35" i="45"/>
  <c r="A35" i="45"/>
  <c r="AU34" i="45"/>
  <c r="AT34" i="45"/>
  <c r="AS34" i="45"/>
  <c r="C34" i="45"/>
  <c r="B34" i="45"/>
  <c r="A34" i="45"/>
  <c r="AU33" i="45"/>
  <c r="AT33" i="45"/>
  <c r="AS33" i="45"/>
  <c r="C33" i="45"/>
  <c r="B33" i="45"/>
  <c r="A33" i="45"/>
  <c r="AU32" i="45"/>
  <c r="AT32" i="45"/>
  <c r="AS32" i="45"/>
  <c r="C32" i="45"/>
  <c r="B32" i="45"/>
  <c r="A32" i="45"/>
  <c r="AU31" i="45"/>
  <c r="AT31" i="45"/>
  <c r="AS31" i="45"/>
  <c r="C31" i="45"/>
  <c r="B31" i="45"/>
  <c r="A31" i="45"/>
  <c r="AU30" i="45"/>
  <c r="AT30" i="45"/>
  <c r="AS30" i="45"/>
  <c r="C30" i="45"/>
  <c r="B30" i="45"/>
  <c r="A30" i="45"/>
  <c r="AU29" i="45"/>
  <c r="AT29" i="45"/>
  <c r="AS29" i="45"/>
  <c r="C29" i="45"/>
  <c r="B29" i="45"/>
  <c r="A29" i="45"/>
  <c r="AU28" i="45"/>
  <c r="AT28" i="45"/>
  <c r="AS28" i="45"/>
  <c r="C28" i="45"/>
  <c r="B28" i="45"/>
  <c r="A28" i="45"/>
  <c r="AU27" i="45"/>
  <c r="AT27" i="45"/>
  <c r="AS27" i="45"/>
  <c r="C27" i="45"/>
  <c r="B27" i="45"/>
  <c r="A27" i="45"/>
  <c r="AU26" i="45"/>
  <c r="AT26" i="45"/>
  <c r="AS26" i="45"/>
  <c r="C26" i="45"/>
  <c r="B26" i="45"/>
  <c r="A26" i="45"/>
  <c r="AU25" i="45"/>
  <c r="AT25" i="45"/>
  <c r="AS25" i="45"/>
  <c r="C25" i="45"/>
  <c r="B25" i="45"/>
  <c r="A25" i="45"/>
  <c r="AU24" i="45"/>
  <c r="AT24" i="45"/>
  <c r="AS24" i="45"/>
  <c r="C24" i="45"/>
  <c r="B24" i="45"/>
  <c r="A24" i="45"/>
  <c r="AU23" i="45"/>
  <c r="AT23" i="45"/>
  <c r="AS23" i="45"/>
  <c r="C23" i="45"/>
  <c r="B23" i="45"/>
  <c r="A23" i="45"/>
  <c r="AU22" i="45"/>
  <c r="AT22" i="45"/>
  <c r="AS22" i="45"/>
  <c r="C22" i="45"/>
  <c r="B22" i="45"/>
  <c r="A22" i="45"/>
  <c r="AU21" i="45"/>
  <c r="AT21" i="45"/>
  <c r="AS21" i="45"/>
  <c r="C21" i="45"/>
  <c r="B21" i="45"/>
  <c r="A21" i="45"/>
  <c r="AU20" i="45"/>
  <c r="AT20" i="45"/>
  <c r="AS20" i="45"/>
  <c r="C20" i="45"/>
  <c r="B20" i="45"/>
  <c r="A20" i="45"/>
  <c r="AU19" i="45"/>
  <c r="AT19" i="45"/>
  <c r="AS19" i="45"/>
  <c r="C19" i="45"/>
  <c r="B19" i="45"/>
  <c r="A19" i="45"/>
  <c r="AU18" i="45"/>
  <c r="AT18" i="45"/>
  <c r="AS18" i="45"/>
  <c r="C18" i="45"/>
  <c r="B18" i="45"/>
  <c r="A18" i="45"/>
  <c r="AU17" i="45"/>
  <c r="AT17" i="45"/>
  <c r="AS17" i="45"/>
  <c r="C17" i="45"/>
  <c r="B17" i="45"/>
  <c r="A17" i="45"/>
  <c r="AU16" i="45"/>
  <c r="AT16" i="45"/>
  <c r="AS16" i="45"/>
  <c r="C16" i="45"/>
  <c r="B16" i="45"/>
  <c r="A16" i="45"/>
  <c r="AU15" i="45"/>
  <c r="AT15" i="45"/>
  <c r="AS15" i="45"/>
  <c r="C15" i="45"/>
  <c r="B15" i="45"/>
  <c r="A15" i="45"/>
  <c r="AU14" i="45"/>
  <c r="AT14" i="45"/>
  <c r="AS14" i="45"/>
  <c r="C14" i="45"/>
  <c r="B14" i="45"/>
  <c r="A14" i="45"/>
  <c r="AU13" i="45"/>
  <c r="AT13" i="45"/>
  <c r="AS13" i="45"/>
  <c r="C13" i="45"/>
  <c r="B13" i="45"/>
  <c r="A13" i="45"/>
  <c r="AU12" i="45"/>
  <c r="AT12" i="45"/>
  <c r="AS12" i="45"/>
  <c r="C12" i="45"/>
  <c r="B12" i="45"/>
  <c r="A12" i="45"/>
  <c r="AU11" i="45"/>
  <c r="AT11" i="45"/>
  <c r="AS11" i="45"/>
  <c r="C11" i="45"/>
  <c r="B11" i="45"/>
  <c r="A11" i="45"/>
  <c r="AU10" i="45"/>
  <c r="AT10" i="45"/>
  <c r="AS10" i="45"/>
  <c r="C10" i="45"/>
  <c r="B10" i="45"/>
  <c r="A10" i="45"/>
  <c r="AU9" i="45"/>
  <c r="AT9" i="45"/>
  <c r="AS9" i="45"/>
  <c r="C9" i="45"/>
  <c r="B9" i="45"/>
  <c r="A9" i="45"/>
  <c r="AU8" i="45"/>
  <c r="AT8" i="45"/>
  <c r="AS8" i="45"/>
  <c r="C8" i="45"/>
  <c r="B8" i="45"/>
  <c r="A8" i="45"/>
  <c r="AU7" i="45"/>
  <c r="AT7" i="45"/>
  <c r="AS7" i="45"/>
  <c r="C7" i="45"/>
  <c r="B7" i="45"/>
  <c r="A7" i="45"/>
  <c r="AU6" i="45"/>
  <c r="AT6" i="45"/>
  <c r="AS6" i="45"/>
  <c r="C6" i="45"/>
  <c r="B6" i="45"/>
  <c r="A6" i="45"/>
  <c r="AU5" i="45"/>
  <c r="AT5" i="45"/>
  <c r="AS5" i="45"/>
  <c r="C5" i="45"/>
  <c r="B5" i="45"/>
  <c r="A5" i="45"/>
  <c r="AU49" i="44"/>
  <c r="AT49" i="44"/>
  <c r="AS49" i="44"/>
  <c r="C49" i="44"/>
  <c r="B49" i="44"/>
  <c r="A49" i="44"/>
  <c r="AU48" i="44"/>
  <c r="AT48" i="44"/>
  <c r="AS48" i="44"/>
  <c r="C48" i="44"/>
  <c r="B48" i="44"/>
  <c r="A48" i="44"/>
  <c r="AU47" i="44"/>
  <c r="AT47" i="44"/>
  <c r="AS47" i="44"/>
  <c r="C47" i="44"/>
  <c r="B47" i="44"/>
  <c r="A47" i="44"/>
  <c r="AU46" i="44"/>
  <c r="AT46" i="44"/>
  <c r="AS46" i="44"/>
  <c r="C46" i="44"/>
  <c r="B46" i="44"/>
  <c r="A46" i="44"/>
  <c r="AU45" i="44"/>
  <c r="AT45" i="44"/>
  <c r="AS45" i="44"/>
  <c r="C45" i="44"/>
  <c r="B45" i="44"/>
  <c r="A45" i="44"/>
  <c r="AU44" i="44"/>
  <c r="AT44" i="44"/>
  <c r="AS44" i="44"/>
  <c r="C44" i="44"/>
  <c r="B44" i="44"/>
  <c r="A44" i="44"/>
  <c r="AU43" i="44"/>
  <c r="AT43" i="44"/>
  <c r="AS43" i="44"/>
  <c r="C43" i="44"/>
  <c r="B43" i="44"/>
  <c r="A43" i="44"/>
  <c r="AU42" i="44"/>
  <c r="AT42" i="44"/>
  <c r="AS42" i="44"/>
  <c r="C42" i="44"/>
  <c r="B42" i="44"/>
  <c r="A42" i="44"/>
  <c r="AU41" i="44"/>
  <c r="AT41" i="44"/>
  <c r="AS41" i="44"/>
  <c r="C41" i="44"/>
  <c r="B41" i="44"/>
  <c r="A41" i="44"/>
  <c r="AU40" i="44"/>
  <c r="AT40" i="44"/>
  <c r="AS40" i="44"/>
  <c r="C40" i="44"/>
  <c r="B40" i="44"/>
  <c r="A40" i="44"/>
  <c r="AU39" i="44"/>
  <c r="AT39" i="44"/>
  <c r="AS39" i="44"/>
  <c r="C39" i="44"/>
  <c r="B39" i="44"/>
  <c r="A39" i="44"/>
  <c r="AU38" i="44"/>
  <c r="AT38" i="44"/>
  <c r="AS38" i="44"/>
  <c r="C38" i="44"/>
  <c r="B38" i="44"/>
  <c r="A38" i="44"/>
  <c r="AU37" i="44"/>
  <c r="AT37" i="44"/>
  <c r="AS37" i="44"/>
  <c r="C37" i="44"/>
  <c r="B37" i="44"/>
  <c r="A37" i="44"/>
  <c r="AU36" i="44"/>
  <c r="AT36" i="44"/>
  <c r="AS36" i="44"/>
  <c r="C36" i="44"/>
  <c r="B36" i="44"/>
  <c r="A36" i="44"/>
  <c r="AU35" i="44"/>
  <c r="AT35" i="44"/>
  <c r="AS35" i="44"/>
  <c r="C35" i="44"/>
  <c r="B35" i="44"/>
  <c r="A35" i="44"/>
  <c r="AU34" i="44"/>
  <c r="AT34" i="44"/>
  <c r="AS34" i="44"/>
  <c r="C34" i="44"/>
  <c r="B34" i="44"/>
  <c r="A34" i="44"/>
  <c r="AU33" i="44"/>
  <c r="AT33" i="44"/>
  <c r="AS33" i="44"/>
  <c r="C33" i="44"/>
  <c r="B33" i="44"/>
  <c r="A33" i="44"/>
  <c r="AU32" i="44"/>
  <c r="AT32" i="44"/>
  <c r="AS32" i="44"/>
  <c r="C32" i="44"/>
  <c r="B32" i="44"/>
  <c r="A32" i="44"/>
  <c r="AU31" i="44"/>
  <c r="AT31" i="44"/>
  <c r="AS31" i="44"/>
  <c r="C31" i="44"/>
  <c r="B31" i="44"/>
  <c r="A31" i="44"/>
  <c r="AU30" i="44"/>
  <c r="AT30" i="44"/>
  <c r="AS30" i="44"/>
  <c r="C30" i="44"/>
  <c r="B30" i="44"/>
  <c r="A30" i="44"/>
  <c r="AU29" i="44"/>
  <c r="AT29" i="44"/>
  <c r="AS29" i="44"/>
  <c r="C29" i="44"/>
  <c r="B29" i="44"/>
  <c r="A29" i="44"/>
  <c r="AU28" i="44"/>
  <c r="AT28" i="44"/>
  <c r="AS28" i="44"/>
  <c r="C28" i="44"/>
  <c r="B28" i="44"/>
  <c r="A28" i="44"/>
  <c r="AU27" i="44"/>
  <c r="AT27" i="44"/>
  <c r="AS27" i="44"/>
  <c r="C27" i="44"/>
  <c r="B27" i="44"/>
  <c r="A27" i="44"/>
  <c r="AU26" i="44"/>
  <c r="AT26" i="44"/>
  <c r="AS26" i="44"/>
  <c r="C26" i="44"/>
  <c r="B26" i="44"/>
  <c r="A26" i="44"/>
  <c r="AU25" i="44"/>
  <c r="AT25" i="44"/>
  <c r="AS25" i="44"/>
  <c r="C25" i="44"/>
  <c r="B25" i="44"/>
  <c r="A25" i="44"/>
  <c r="AU24" i="44"/>
  <c r="AT24" i="44"/>
  <c r="AS24" i="44"/>
  <c r="C24" i="44"/>
  <c r="B24" i="44"/>
  <c r="A24" i="44"/>
  <c r="AU23" i="44"/>
  <c r="AT23" i="44"/>
  <c r="AS23" i="44"/>
  <c r="C23" i="44"/>
  <c r="B23" i="44"/>
  <c r="A23" i="44"/>
  <c r="AU22" i="44"/>
  <c r="AT22" i="44"/>
  <c r="AS22" i="44"/>
  <c r="C22" i="44"/>
  <c r="B22" i="44"/>
  <c r="A22" i="44"/>
  <c r="AU21" i="44"/>
  <c r="AT21" i="44"/>
  <c r="AS21" i="44"/>
  <c r="C21" i="44"/>
  <c r="B21" i="44"/>
  <c r="A21" i="44"/>
  <c r="AU20" i="44"/>
  <c r="AT20" i="44"/>
  <c r="AS20" i="44"/>
  <c r="C20" i="44"/>
  <c r="B20" i="44"/>
  <c r="A20" i="44"/>
  <c r="AU19" i="44"/>
  <c r="AT19" i="44"/>
  <c r="AS19" i="44"/>
  <c r="C19" i="44"/>
  <c r="B19" i="44"/>
  <c r="A19" i="44"/>
  <c r="AU18" i="44"/>
  <c r="AT18" i="44"/>
  <c r="AS18" i="44"/>
  <c r="C18" i="44"/>
  <c r="B18" i="44"/>
  <c r="A18" i="44"/>
  <c r="AU17" i="44"/>
  <c r="AT17" i="44"/>
  <c r="AS17" i="44"/>
  <c r="C17" i="44"/>
  <c r="B17" i="44"/>
  <c r="A17" i="44"/>
  <c r="AU16" i="44"/>
  <c r="AT16" i="44"/>
  <c r="AS16" i="44"/>
  <c r="C16" i="44"/>
  <c r="B16" i="44"/>
  <c r="A16" i="44"/>
  <c r="AU15" i="44"/>
  <c r="AT15" i="44"/>
  <c r="AS15" i="44"/>
  <c r="C15" i="44"/>
  <c r="B15" i="44"/>
  <c r="A15" i="44"/>
  <c r="AU14" i="44"/>
  <c r="AT14" i="44"/>
  <c r="AS14" i="44"/>
  <c r="C14" i="44"/>
  <c r="B14" i="44"/>
  <c r="A14" i="44"/>
  <c r="AU13" i="44"/>
  <c r="AT13" i="44"/>
  <c r="AS13" i="44"/>
  <c r="C13" i="44"/>
  <c r="B13" i="44"/>
  <c r="A13" i="44"/>
  <c r="AU12" i="44"/>
  <c r="AT12" i="44"/>
  <c r="AS12" i="44"/>
  <c r="C12" i="44"/>
  <c r="B12" i="44"/>
  <c r="A12" i="44"/>
  <c r="AU11" i="44"/>
  <c r="AT11" i="44"/>
  <c r="AS11" i="44"/>
  <c r="C11" i="44"/>
  <c r="B11" i="44"/>
  <c r="A11" i="44"/>
  <c r="AU10" i="44"/>
  <c r="AT10" i="44"/>
  <c r="AS10" i="44"/>
  <c r="C10" i="44"/>
  <c r="B10" i="44"/>
  <c r="A10" i="44"/>
  <c r="AU9" i="44"/>
  <c r="AT9" i="44"/>
  <c r="AS9" i="44"/>
  <c r="C9" i="44"/>
  <c r="B9" i="44"/>
  <c r="A9" i="44"/>
  <c r="AU8" i="44"/>
  <c r="AT8" i="44"/>
  <c r="AS8" i="44"/>
  <c r="C8" i="44"/>
  <c r="B8" i="44"/>
  <c r="A8" i="44"/>
  <c r="AU7" i="44"/>
  <c r="AT7" i="44"/>
  <c r="AS7" i="44"/>
  <c r="C7" i="44"/>
  <c r="B7" i="44"/>
  <c r="A7" i="44"/>
  <c r="AU6" i="44"/>
  <c r="AT6" i="44"/>
  <c r="AS6" i="44"/>
  <c r="C6" i="44"/>
  <c r="B6" i="44"/>
  <c r="A6" i="44"/>
  <c r="AU5" i="44"/>
  <c r="AT5" i="44"/>
  <c r="AS5" i="44"/>
  <c r="C5" i="44"/>
  <c r="B5" i="44"/>
  <c r="A5" i="44"/>
  <c r="AS6" i="32"/>
  <c r="AT6" i="32"/>
  <c r="AU6" i="32"/>
  <c r="AS7" i="32"/>
  <c r="AT7" i="32"/>
  <c r="AU7" i="32"/>
  <c r="AS8" i="32"/>
  <c r="AT8" i="32"/>
  <c r="AU8" i="32"/>
  <c r="AS9" i="32"/>
  <c r="AT9" i="32"/>
  <c r="AU9" i="32"/>
  <c r="AS10" i="32"/>
  <c r="AT10" i="32"/>
  <c r="AU10" i="32"/>
  <c r="AS11" i="32"/>
  <c r="AT11" i="32"/>
  <c r="AU11" i="32"/>
  <c r="AS12" i="32"/>
  <c r="AT12" i="32"/>
  <c r="AU12" i="32"/>
  <c r="AS13" i="32"/>
  <c r="AT13" i="32"/>
  <c r="AU13" i="32"/>
  <c r="AS14" i="32"/>
  <c r="AT14" i="32"/>
  <c r="AU14" i="32"/>
  <c r="AS15" i="32"/>
  <c r="AT15" i="32"/>
  <c r="AU15" i="32"/>
  <c r="AS16" i="32"/>
  <c r="AT16" i="32"/>
  <c r="AU16" i="32"/>
  <c r="AS17" i="32"/>
  <c r="AT17" i="32"/>
  <c r="AU17" i="32"/>
  <c r="AS18" i="32"/>
  <c r="AT18" i="32"/>
  <c r="AU18" i="32"/>
  <c r="AS19" i="32"/>
  <c r="AT19" i="32"/>
  <c r="AU19" i="32"/>
  <c r="AS20" i="32"/>
  <c r="AT20" i="32"/>
  <c r="AU20" i="32"/>
  <c r="AS21" i="32"/>
  <c r="AT21" i="32"/>
  <c r="AU21" i="32"/>
  <c r="AS22" i="32"/>
  <c r="AT22" i="32"/>
  <c r="AU22" i="32"/>
  <c r="AS23" i="32"/>
  <c r="AT23" i="32"/>
  <c r="AU23" i="32"/>
  <c r="AS24" i="32"/>
  <c r="AT24" i="32"/>
  <c r="AU24" i="32"/>
  <c r="AS25" i="32"/>
  <c r="AT25" i="32"/>
  <c r="AU25" i="32"/>
  <c r="AS26" i="32"/>
  <c r="AT26" i="32"/>
  <c r="AU26" i="32"/>
  <c r="AS27" i="32"/>
  <c r="AT27" i="32"/>
  <c r="AU27" i="32"/>
  <c r="AS28" i="32"/>
  <c r="AT28" i="32"/>
  <c r="AU28" i="32"/>
  <c r="AS29" i="32"/>
  <c r="AT29" i="32"/>
  <c r="AU29" i="32"/>
  <c r="AS30" i="32"/>
  <c r="AT30" i="32"/>
  <c r="AU30" i="32"/>
  <c r="AS31" i="32"/>
  <c r="AT31" i="32"/>
  <c r="AU31" i="32"/>
  <c r="AS32" i="32"/>
  <c r="AT32" i="32"/>
  <c r="AU32" i="32"/>
  <c r="AS33" i="32"/>
  <c r="AT33" i="32"/>
  <c r="AU33" i="32"/>
  <c r="AS34" i="32"/>
  <c r="AT34" i="32"/>
  <c r="AU34" i="32"/>
  <c r="AS35" i="32"/>
  <c r="AT35" i="32"/>
  <c r="AU35" i="32"/>
  <c r="AS36" i="32"/>
  <c r="AT36" i="32"/>
  <c r="AU36" i="32"/>
  <c r="AS37" i="32"/>
  <c r="AT37" i="32"/>
  <c r="AU37" i="32"/>
  <c r="AS38" i="32"/>
  <c r="AT38" i="32"/>
  <c r="AU38" i="32"/>
  <c r="AS39" i="32"/>
  <c r="AT39" i="32"/>
  <c r="AU39" i="32"/>
  <c r="AS40" i="32"/>
  <c r="AT40" i="32"/>
  <c r="AU40" i="32"/>
  <c r="AS41" i="32"/>
  <c r="AT41" i="32"/>
  <c r="AU41" i="32"/>
  <c r="AS42" i="32"/>
  <c r="AT42" i="32"/>
  <c r="AU42" i="32"/>
  <c r="AS43" i="32"/>
  <c r="AT43" i="32"/>
  <c r="AU43" i="32"/>
  <c r="AS44" i="32"/>
  <c r="AT44" i="32"/>
  <c r="AU44" i="32"/>
  <c r="AS45" i="32"/>
  <c r="AT45" i="32"/>
  <c r="AU45" i="32"/>
  <c r="AS46" i="32"/>
  <c r="AT46" i="32"/>
  <c r="AU46" i="32"/>
  <c r="AS47" i="32"/>
  <c r="AT47" i="32"/>
  <c r="AU47" i="32"/>
  <c r="AS48" i="32"/>
  <c r="AT48" i="32"/>
  <c r="AU48" i="32"/>
  <c r="AS49" i="32"/>
  <c r="AT49" i="32"/>
  <c r="AU49" i="32"/>
  <c r="AS6" i="33"/>
  <c r="AT6" i="33"/>
  <c r="AU6" i="33"/>
  <c r="AS7" i="33"/>
  <c r="AT7" i="33"/>
  <c r="AU7" i="33"/>
  <c r="AS8" i="33"/>
  <c r="AT8" i="33"/>
  <c r="AU8" i="33"/>
  <c r="AS9" i="33"/>
  <c r="AT9" i="33"/>
  <c r="AU9" i="33"/>
  <c r="AS10" i="33"/>
  <c r="AT10" i="33"/>
  <c r="AU10" i="33"/>
  <c r="AS11" i="33"/>
  <c r="AT11" i="33"/>
  <c r="AU11" i="33"/>
  <c r="AS12" i="33"/>
  <c r="AT12" i="33"/>
  <c r="AU12" i="33"/>
  <c r="AS13" i="33"/>
  <c r="AT13" i="33"/>
  <c r="AU13" i="33"/>
  <c r="AS14" i="33"/>
  <c r="AT14" i="33"/>
  <c r="AU14" i="33"/>
  <c r="AS15" i="33"/>
  <c r="AT15" i="33"/>
  <c r="AU15" i="33"/>
  <c r="AS16" i="33"/>
  <c r="AT16" i="33"/>
  <c r="AU16" i="33"/>
  <c r="AS17" i="33"/>
  <c r="AT17" i="33"/>
  <c r="AU17" i="33"/>
  <c r="AS18" i="33"/>
  <c r="AT18" i="33"/>
  <c r="AU18" i="33"/>
  <c r="AS19" i="33"/>
  <c r="AT19" i="33"/>
  <c r="AU19" i="33"/>
  <c r="AS20" i="33"/>
  <c r="AT20" i="33"/>
  <c r="AU20" i="33"/>
  <c r="AS21" i="33"/>
  <c r="AT21" i="33"/>
  <c r="AU21" i="33"/>
  <c r="AS22" i="33"/>
  <c r="AT22" i="33"/>
  <c r="AU22" i="33"/>
  <c r="AS23" i="33"/>
  <c r="AT23" i="33"/>
  <c r="AU23" i="33"/>
  <c r="AS24" i="33"/>
  <c r="AT24" i="33"/>
  <c r="AU24" i="33"/>
  <c r="AS25" i="33"/>
  <c r="AT25" i="33"/>
  <c r="AU25" i="33"/>
  <c r="AS26" i="33"/>
  <c r="AT26" i="33"/>
  <c r="AU26" i="33"/>
  <c r="AS27" i="33"/>
  <c r="AT27" i="33"/>
  <c r="AU27" i="33"/>
  <c r="AS28" i="33"/>
  <c r="AT28" i="33"/>
  <c r="AU28" i="33"/>
  <c r="AS29" i="33"/>
  <c r="AT29" i="33"/>
  <c r="AU29" i="33"/>
  <c r="AS30" i="33"/>
  <c r="AT30" i="33"/>
  <c r="AU30" i="33"/>
  <c r="AS31" i="33"/>
  <c r="AT31" i="33"/>
  <c r="AU31" i="33"/>
  <c r="AS32" i="33"/>
  <c r="AT32" i="33"/>
  <c r="AU32" i="33"/>
  <c r="AS33" i="33"/>
  <c r="AT33" i="33"/>
  <c r="AU33" i="33"/>
  <c r="AS34" i="33"/>
  <c r="AT34" i="33"/>
  <c r="AU34" i="33"/>
  <c r="AS35" i="33"/>
  <c r="AT35" i="33"/>
  <c r="AU35" i="33"/>
  <c r="AS36" i="33"/>
  <c r="AT36" i="33"/>
  <c r="AU36" i="33"/>
  <c r="AS37" i="33"/>
  <c r="AT37" i="33"/>
  <c r="AU37" i="33"/>
  <c r="AS38" i="33"/>
  <c r="AT38" i="33"/>
  <c r="AU38" i="33"/>
  <c r="AS39" i="33"/>
  <c r="AT39" i="33"/>
  <c r="AU39" i="33"/>
  <c r="AS40" i="33"/>
  <c r="AT40" i="33"/>
  <c r="AU40" i="33"/>
  <c r="AS41" i="33"/>
  <c r="AT41" i="33"/>
  <c r="AU41" i="33"/>
  <c r="AS42" i="33"/>
  <c r="AT42" i="33"/>
  <c r="AU42" i="33"/>
  <c r="AS43" i="33"/>
  <c r="AT43" i="33"/>
  <c r="AU43" i="33"/>
  <c r="AS44" i="33"/>
  <c r="AT44" i="33"/>
  <c r="AU44" i="33"/>
  <c r="AS45" i="33"/>
  <c r="AT45" i="33"/>
  <c r="AU45" i="33"/>
  <c r="AS46" i="33"/>
  <c r="AT46" i="33"/>
  <c r="AU46" i="33"/>
  <c r="AS47" i="33"/>
  <c r="AT47" i="33"/>
  <c r="AU47" i="33"/>
  <c r="AS48" i="33"/>
  <c r="AT48" i="33"/>
  <c r="AU48" i="33"/>
  <c r="AS49" i="33"/>
  <c r="AT49" i="33"/>
  <c r="AU49" i="33"/>
  <c r="AS6" i="34"/>
  <c r="AT6" i="34"/>
  <c r="AU6" i="34"/>
  <c r="AS7" i="34"/>
  <c r="AT7" i="34"/>
  <c r="AU7" i="34"/>
  <c r="AS8" i="34"/>
  <c r="AT8" i="34"/>
  <c r="AU8" i="34"/>
  <c r="AS9" i="34"/>
  <c r="AT9" i="34"/>
  <c r="AU9" i="34"/>
  <c r="AS10" i="34"/>
  <c r="AT10" i="34"/>
  <c r="AU10" i="34"/>
  <c r="AS11" i="34"/>
  <c r="AT11" i="34"/>
  <c r="AU11" i="34"/>
  <c r="AS12" i="34"/>
  <c r="AT12" i="34"/>
  <c r="AU12" i="34"/>
  <c r="AS13" i="34"/>
  <c r="AT13" i="34"/>
  <c r="AU13" i="34"/>
  <c r="AS14" i="34"/>
  <c r="AT14" i="34"/>
  <c r="AU14" i="34"/>
  <c r="AS15" i="34"/>
  <c r="AT15" i="34"/>
  <c r="AU15" i="34"/>
  <c r="AS16" i="34"/>
  <c r="AT16" i="34"/>
  <c r="AU16" i="34"/>
  <c r="AS17" i="34"/>
  <c r="AT17" i="34"/>
  <c r="AU17" i="34"/>
  <c r="AS18" i="34"/>
  <c r="AT18" i="34"/>
  <c r="AU18" i="34"/>
  <c r="AS19" i="34"/>
  <c r="AT19" i="34"/>
  <c r="AU19" i="34"/>
  <c r="AS20" i="34"/>
  <c r="AT20" i="34"/>
  <c r="AU20" i="34"/>
  <c r="AS21" i="34"/>
  <c r="AT21" i="34"/>
  <c r="AU21" i="34"/>
  <c r="AS22" i="34"/>
  <c r="AT22" i="34"/>
  <c r="AU22" i="34"/>
  <c r="AS23" i="34"/>
  <c r="AT23" i="34"/>
  <c r="AU23" i="34"/>
  <c r="AS24" i="34"/>
  <c r="AT24" i="34"/>
  <c r="AU24" i="34"/>
  <c r="AS25" i="34"/>
  <c r="AT25" i="34"/>
  <c r="AU25" i="34"/>
  <c r="AS26" i="34"/>
  <c r="AT26" i="34"/>
  <c r="AU26" i="34"/>
  <c r="AS27" i="34"/>
  <c r="AT27" i="34"/>
  <c r="AU27" i="34"/>
  <c r="AS28" i="34"/>
  <c r="AT28" i="34"/>
  <c r="AU28" i="34"/>
  <c r="AS29" i="34"/>
  <c r="AT29" i="34"/>
  <c r="AU29" i="34"/>
  <c r="AS30" i="34"/>
  <c r="AT30" i="34"/>
  <c r="AU30" i="34"/>
  <c r="AS31" i="34"/>
  <c r="AT31" i="34"/>
  <c r="AU31" i="34"/>
  <c r="AS32" i="34"/>
  <c r="AT32" i="34"/>
  <c r="AU32" i="34"/>
  <c r="AS33" i="34"/>
  <c r="AT33" i="34"/>
  <c r="AU33" i="34"/>
  <c r="AS34" i="34"/>
  <c r="AT34" i="34"/>
  <c r="AU34" i="34"/>
  <c r="AS35" i="34"/>
  <c r="AT35" i="34"/>
  <c r="AU35" i="34"/>
  <c r="AS36" i="34"/>
  <c r="AT36" i="34"/>
  <c r="AU36" i="34"/>
  <c r="AS37" i="34"/>
  <c r="AT37" i="34"/>
  <c r="AU37" i="34"/>
  <c r="AS38" i="34"/>
  <c r="AT38" i="34"/>
  <c r="AU38" i="34"/>
  <c r="AS39" i="34"/>
  <c r="AT39" i="34"/>
  <c r="AU39" i="34"/>
  <c r="AS40" i="34"/>
  <c r="AT40" i="34"/>
  <c r="AU40" i="34"/>
  <c r="AS41" i="34"/>
  <c r="AT41" i="34"/>
  <c r="AU41" i="34"/>
  <c r="AS42" i="34"/>
  <c r="AT42" i="34"/>
  <c r="AU42" i="34"/>
  <c r="AS43" i="34"/>
  <c r="AT43" i="34"/>
  <c r="AU43" i="34"/>
  <c r="AS44" i="34"/>
  <c r="AT44" i="34"/>
  <c r="AU44" i="34"/>
  <c r="AS45" i="34"/>
  <c r="AT45" i="34"/>
  <c r="AU45" i="34"/>
  <c r="AS46" i="34"/>
  <c r="AT46" i="34"/>
  <c r="AU46" i="34"/>
  <c r="AS47" i="34"/>
  <c r="AT47" i="34"/>
  <c r="AU47" i="34"/>
  <c r="AS48" i="34"/>
  <c r="AT48" i="34"/>
  <c r="AU48" i="34"/>
  <c r="AS49" i="34"/>
  <c r="AT49" i="34"/>
  <c r="AU49" i="34"/>
  <c r="AS6" i="35"/>
  <c r="AT6" i="35"/>
  <c r="AU6" i="35"/>
  <c r="AS7" i="35"/>
  <c r="AT7" i="35"/>
  <c r="AU7" i="35"/>
  <c r="AS8" i="35"/>
  <c r="AT8" i="35"/>
  <c r="AU8" i="35"/>
  <c r="AS9" i="35"/>
  <c r="AT9" i="35"/>
  <c r="AU9" i="35"/>
  <c r="AS10" i="35"/>
  <c r="AT10" i="35"/>
  <c r="AU10" i="35"/>
  <c r="AS11" i="35"/>
  <c r="AT11" i="35"/>
  <c r="AU11" i="35"/>
  <c r="AS12" i="35"/>
  <c r="AT12" i="35"/>
  <c r="AU12" i="35"/>
  <c r="AS13" i="35"/>
  <c r="AT13" i="35"/>
  <c r="AU13" i="35"/>
  <c r="AS14" i="35"/>
  <c r="AT14" i="35"/>
  <c r="AU14" i="35"/>
  <c r="AS15" i="35"/>
  <c r="AT15" i="35"/>
  <c r="AU15" i="35"/>
  <c r="AS16" i="35"/>
  <c r="AT16" i="35"/>
  <c r="AU16" i="35"/>
  <c r="AS17" i="35"/>
  <c r="AT17" i="35"/>
  <c r="AU17" i="35"/>
  <c r="AS18" i="35"/>
  <c r="AT18" i="35"/>
  <c r="AU18" i="35"/>
  <c r="AS19" i="35"/>
  <c r="AT19" i="35"/>
  <c r="AU19" i="35"/>
  <c r="AS20" i="35"/>
  <c r="AT20" i="35"/>
  <c r="AU20" i="35"/>
  <c r="AS21" i="35"/>
  <c r="AT21" i="35"/>
  <c r="AU21" i="35"/>
  <c r="AS22" i="35"/>
  <c r="AT22" i="35"/>
  <c r="AU22" i="35"/>
  <c r="AS23" i="35"/>
  <c r="AT23" i="35"/>
  <c r="AU23" i="35"/>
  <c r="AS24" i="35"/>
  <c r="AT24" i="35"/>
  <c r="AU24" i="35"/>
  <c r="AS25" i="35"/>
  <c r="AT25" i="35"/>
  <c r="AU25" i="35"/>
  <c r="AS26" i="35"/>
  <c r="AT26" i="35"/>
  <c r="AU26" i="35"/>
  <c r="AS27" i="35"/>
  <c r="AT27" i="35"/>
  <c r="AU27" i="35"/>
  <c r="AS28" i="35"/>
  <c r="AT28" i="35"/>
  <c r="AU28" i="35"/>
  <c r="AS29" i="35"/>
  <c r="AT29" i="35"/>
  <c r="AU29" i="35"/>
  <c r="AS30" i="35"/>
  <c r="AT30" i="35"/>
  <c r="AU30" i="35"/>
  <c r="AS31" i="35"/>
  <c r="AT31" i="35"/>
  <c r="AU31" i="35"/>
  <c r="AS32" i="35"/>
  <c r="AT32" i="35"/>
  <c r="AU32" i="35"/>
  <c r="AS33" i="35"/>
  <c r="AT33" i="35"/>
  <c r="AU33" i="35"/>
  <c r="AS34" i="35"/>
  <c r="AT34" i="35"/>
  <c r="AU34" i="35"/>
  <c r="AS35" i="35"/>
  <c r="AT35" i="35"/>
  <c r="AU35" i="35"/>
  <c r="AS36" i="35"/>
  <c r="AT36" i="35"/>
  <c r="AU36" i="35"/>
  <c r="AS37" i="35"/>
  <c r="AT37" i="35"/>
  <c r="AU37" i="35"/>
  <c r="AS38" i="35"/>
  <c r="AT38" i="35"/>
  <c r="AU38" i="35"/>
  <c r="AS39" i="35"/>
  <c r="AT39" i="35"/>
  <c r="AU39" i="35"/>
  <c r="AS40" i="35"/>
  <c r="AT40" i="35"/>
  <c r="AU40" i="35"/>
  <c r="AS41" i="35"/>
  <c r="AT41" i="35"/>
  <c r="AU41" i="35"/>
  <c r="AS42" i="35"/>
  <c r="AT42" i="35"/>
  <c r="AU42" i="35"/>
  <c r="AS43" i="35"/>
  <c r="AT43" i="35"/>
  <c r="AU43" i="35"/>
  <c r="AS44" i="35"/>
  <c r="AT44" i="35"/>
  <c r="AU44" i="35"/>
  <c r="AS45" i="35"/>
  <c r="AT45" i="35"/>
  <c r="AU45" i="35"/>
  <c r="AS46" i="35"/>
  <c r="AT46" i="35"/>
  <c r="AU46" i="35"/>
  <c r="AS47" i="35"/>
  <c r="AT47" i="35"/>
  <c r="AU47" i="35"/>
  <c r="AS48" i="35"/>
  <c r="AT48" i="35"/>
  <c r="AU48" i="35"/>
  <c r="AS49" i="35"/>
  <c r="AT49" i="35"/>
  <c r="AU49" i="35"/>
  <c r="AS6" i="41"/>
  <c r="AT6" i="41"/>
  <c r="AU6" i="41"/>
  <c r="AS7" i="41"/>
  <c r="AT7" i="41"/>
  <c r="AU7" i="41"/>
  <c r="AS8" i="41"/>
  <c r="AT8" i="41"/>
  <c r="AU8" i="41"/>
  <c r="AS9" i="41"/>
  <c r="AT9" i="41"/>
  <c r="AU9" i="41"/>
  <c r="AS10" i="41"/>
  <c r="AT10" i="41"/>
  <c r="AU10" i="41"/>
  <c r="AS11" i="41"/>
  <c r="AT11" i="41"/>
  <c r="AU11" i="41"/>
  <c r="AS12" i="41"/>
  <c r="AT12" i="41"/>
  <c r="AU12" i="41"/>
  <c r="AS13" i="41"/>
  <c r="AT13" i="41"/>
  <c r="AU13" i="41"/>
  <c r="AS14" i="41"/>
  <c r="AT14" i="41"/>
  <c r="AU14" i="41"/>
  <c r="AS15" i="41"/>
  <c r="AT15" i="41"/>
  <c r="AU15" i="41"/>
  <c r="AS16" i="41"/>
  <c r="AT16" i="41"/>
  <c r="AU16" i="41"/>
  <c r="AS17" i="41"/>
  <c r="AT17" i="41"/>
  <c r="AU17" i="41"/>
  <c r="AS18" i="41"/>
  <c r="AT18" i="41"/>
  <c r="AU18" i="41"/>
  <c r="AS19" i="41"/>
  <c r="AT19" i="41"/>
  <c r="AU19" i="41"/>
  <c r="AS20" i="41"/>
  <c r="AT20" i="41"/>
  <c r="AU20" i="41"/>
  <c r="AS21" i="41"/>
  <c r="AT21" i="41"/>
  <c r="AU21" i="41"/>
  <c r="AS22" i="41"/>
  <c r="AT22" i="41"/>
  <c r="AU22" i="41"/>
  <c r="AS23" i="41"/>
  <c r="AT23" i="41"/>
  <c r="AU23" i="41"/>
  <c r="AS24" i="41"/>
  <c r="AT24" i="41"/>
  <c r="AU24" i="41"/>
  <c r="AS25" i="41"/>
  <c r="AT25" i="41"/>
  <c r="AU25" i="41"/>
  <c r="AS26" i="41"/>
  <c r="AT26" i="41"/>
  <c r="AU26" i="41"/>
  <c r="AS27" i="41"/>
  <c r="AT27" i="41"/>
  <c r="AU27" i="41"/>
  <c r="AS28" i="41"/>
  <c r="AT28" i="41"/>
  <c r="AU28" i="41"/>
  <c r="AS29" i="41"/>
  <c r="AT29" i="41"/>
  <c r="AU29" i="41"/>
  <c r="AS30" i="41"/>
  <c r="AT30" i="41"/>
  <c r="AU30" i="41"/>
  <c r="AS31" i="41"/>
  <c r="AT31" i="41"/>
  <c r="AU31" i="41"/>
  <c r="AS32" i="41"/>
  <c r="AT32" i="41"/>
  <c r="AU32" i="41"/>
  <c r="AS33" i="41"/>
  <c r="AT33" i="41"/>
  <c r="AU33" i="41"/>
  <c r="AS34" i="41"/>
  <c r="AT34" i="41"/>
  <c r="AU34" i="41"/>
  <c r="AS35" i="41"/>
  <c r="AT35" i="41"/>
  <c r="AU35" i="41"/>
  <c r="AS36" i="41"/>
  <c r="AT36" i="41"/>
  <c r="AU36" i="41"/>
  <c r="AS37" i="41"/>
  <c r="AT37" i="41"/>
  <c r="AU37" i="41"/>
  <c r="AS38" i="41"/>
  <c r="AT38" i="41"/>
  <c r="AU38" i="41"/>
  <c r="AS39" i="41"/>
  <c r="AT39" i="41"/>
  <c r="AU39" i="41"/>
  <c r="AS40" i="41"/>
  <c r="AT40" i="41"/>
  <c r="AU40" i="41"/>
  <c r="AS41" i="41"/>
  <c r="AT41" i="41"/>
  <c r="AU41" i="41"/>
  <c r="AS42" i="41"/>
  <c r="AT42" i="41"/>
  <c r="AU42" i="41"/>
  <c r="AS43" i="41"/>
  <c r="AT43" i="41"/>
  <c r="AU43" i="41"/>
  <c r="AS44" i="41"/>
  <c r="AT44" i="41"/>
  <c r="AU44" i="41"/>
  <c r="AS45" i="41"/>
  <c r="AT45" i="41"/>
  <c r="AU45" i="41"/>
  <c r="AS46" i="41"/>
  <c r="AT46" i="41"/>
  <c r="AU46" i="41"/>
  <c r="AS47" i="41"/>
  <c r="AT47" i="41"/>
  <c r="AU47" i="41"/>
  <c r="AS48" i="41"/>
  <c r="AT48" i="41"/>
  <c r="AU48" i="41"/>
  <c r="AS49" i="41"/>
  <c r="AT49" i="41"/>
  <c r="AU49" i="41"/>
  <c r="AU5" i="32"/>
  <c r="AU5" i="33"/>
  <c r="AU5" i="34"/>
  <c r="AU5" i="35"/>
  <c r="AU5" i="41"/>
  <c r="AT5" i="32"/>
  <c r="AT5" i="33"/>
  <c r="AT5" i="34"/>
  <c r="AT5" i="35"/>
  <c r="AT5" i="41"/>
  <c r="AS5" i="32"/>
  <c r="AS5" i="33"/>
  <c r="AS5" i="34"/>
  <c r="AS5" i="35"/>
  <c r="AS5" i="41"/>
  <c r="M8" i="42"/>
  <c r="R7" i="23"/>
  <c r="S7" i="23" s="1" a="1"/>
  <c r="R8" i="23"/>
  <c r="S8" i="23" s="1" a="1"/>
  <c r="R9" i="23"/>
  <c r="S9" i="23" s="1" a="1"/>
  <c r="R10" i="23"/>
  <c r="S10" i="23" s="1" a="1"/>
  <c r="R11" i="23"/>
  <c r="S11" i="23" s="1" a="1"/>
  <c r="R12" i="23"/>
  <c r="S12" i="23" s="1" a="1"/>
  <c r="R13" i="23"/>
  <c r="S13" i="23" s="1" a="1"/>
  <c r="R14" i="23"/>
  <c r="S14" i="23" s="1" a="1"/>
  <c r="R15" i="23"/>
  <c r="S15" i="23" s="1" a="1"/>
  <c r="R16" i="23"/>
  <c r="S16" i="23" s="1" a="1"/>
  <c r="R17" i="23"/>
  <c r="S17" i="23" s="1" a="1"/>
  <c r="R18" i="23"/>
  <c r="S18" i="23" s="1" a="1"/>
  <c r="R19" i="23"/>
  <c r="S19" i="23" s="1" a="1"/>
  <c r="R20" i="23"/>
  <c r="S20" i="23" s="1" a="1"/>
  <c r="R21" i="23"/>
  <c r="S21" i="23" s="1" a="1"/>
  <c r="R22" i="23"/>
  <c r="S22" i="23" s="1" a="1"/>
  <c r="R23" i="23"/>
  <c r="S23" i="23" s="1" a="1"/>
  <c r="R24" i="23"/>
  <c r="S24" i="23" s="1" a="1"/>
  <c r="R25" i="23"/>
  <c r="S25" i="23" s="1" a="1"/>
  <c r="R26" i="23"/>
  <c r="S26" i="23" s="1" a="1"/>
  <c r="R27" i="23"/>
  <c r="S27" i="23" s="1" a="1"/>
  <c r="R28" i="23"/>
  <c r="S28" i="23" s="1" a="1"/>
  <c r="R29" i="23"/>
  <c r="S29" i="23" s="1" a="1"/>
  <c r="R30" i="23"/>
  <c r="S30" i="23" s="1" a="1"/>
  <c r="R31" i="23"/>
  <c r="S31" i="23" s="1" a="1"/>
  <c r="R32" i="23"/>
  <c r="S32" i="23" s="1" a="1"/>
  <c r="R33" i="23"/>
  <c r="S33" i="23" s="1" a="1"/>
  <c r="R34" i="23"/>
  <c r="S34" i="23" s="1" a="1"/>
  <c r="R35" i="23"/>
  <c r="S35" i="23" s="1" a="1"/>
  <c r="R36" i="23"/>
  <c r="S36" i="23" s="1" a="1"/>
  <c r="R37" i="23"/>
  <c r="S37" i="23" s="1" a="1"/>
  <c r="R38" i="23"/>
  <c r="S38" i="23" s="1" a="1"/>
  <c r="R39" i="23"/>
  <c r="S39" i="23" s="1" a="1"/>
  <c r="R40" i="23"/>
  <c r="S40" i="23" s="1" a="1"/>
  <c r="R41" i="23"/>
  <c r="S41" i="23" s="1" a="1"/>
  <c r="R42" i="23"/>
  <c r="S42" i="23" s="1" a="1"/>
  <c r="R43" i="23"/>
  <c r="S43" i="23" s="1" a="1"/>
  <c r="R44" i="23"/>
  <c r="S44" i="23" s="1" a="1"/>
  <c r="R45" i="23"/>
  <c r="S45" i="23" s="1" a="1"/>
  <c r="R46" i="23"/>
  <c r="S46" i="23" s="1" a="1"/>
  <c r="R47" i="23"/>
  <c r="S47" i="23" s="1" a="1"/>
  <c r="R48" i="23"/>
  <c r="S48" i="23" s="1" a="1"/>
  <c r="R49" i="23"/>
  <c r="S49" i="23" s="1" a="1"/>
  <c r="R50" i="23"/>
  <c r="S50" i="23" s="1" a="1"/>
  <c r="K7" i="23"/>
  <c r="L7" i="23" s="1" a="1"/>
  <c r="K8" i="23"/>
  <c r="L8" i="23" s="1" a="1"/>
  <c r="K9" i="23"/>
  <c r="L9" i="23" s="1" a="1"/>
  <c r="K10" i="23"/>
  <c r="L10" i="23" s="1" a="1"/>
  <c r="K11" i="23"/>
  <c r="L11" i="23" s="1" a="1"/>
  <c r="K12" i="23"/>
  <c r="L12" i="23" s="1" a="1"/>
  <c r="K13" i="23"/>
  <c r="L13" i="23" s="1" a="1"/>
  <c r="K14" i="23"/>
  <c r="L14" i="23" s="1" a="1"/>
  <c r="K15" i="23"/>
  <c r="L15" i="23" s="1" a="1"/>
  <c r="K16" i="23"/>
  <c r="L16" i="23" s="1" a="1"/>
  <c r="K17" i="23"/>
  <c r="L17" i="23" s="1" a="1"/>
  <c r="K18" i="23"/>
  <c r="L18" i="23" s="1" a="1"/>
  <c r="K19" i="23"/>
  <c r="L19" i="23" s="1" a="1"/>
  <c r="K20" i="23"/>
  <c r="L20" i="23" s="1" a="1"/>
  <c r="K21" i="23"/>
  <c r="L21" i="23" s="1" a="1"/>
  <c r="K22" i="23"/>
  <c r="L22" i="23" s="1" a="1"/>
  <c r="K23" i="23"/>
  <c r="L23" i="23" s="1" a="1"/>
  <c r="K24" i="23"/>
  <c r="L24" i="23" s="1" a="1"/>
  <c r="K25" i="23"/>
  <c r="L25" i="23" s="1" a="1"/>
  <c r="K26" i="23"/>
  <c r="L26" i="23" s="1" a="1"/>
  <c r="K27" i="23"/>
  <c r="L27" i="23" s="1" a="1"/>
  <c r="K28" i="23"/>
  <c r="L28" i="23" s="1" a="1"/>
  <c r="K29" i="23"/>
  <c r="L29" i="23" s="1" a="1"/>
  <c r="K30" i="23"/>
  <c r="L30" i="23" s="1" a="1"/>
  <c r="K31" i="23"/>
  <c r="L31" i="23" s="1" a="1"/>
  <c r="K32" i="23"/>
  <c r="L32" i="23" s="1" a="1"/>
  <c r="K33" i="23"/>
  <c r="L33" i="23" s="1" a="1"/>
  <c r="K34" i="23"/>
  <c r="L34" i="23" s="1" a="1"/>
  <c r="K35" i="23"/>
  <c r="L35" i="23" s="1" a="1"/>
  <c r="K36" i="23"/>
  <c r="L36" i="23" s="1" a="1"/>
  <c r="K37" i="23"/>
  <c r="L37" i="23" s="1" a="1"/>
  <c r="K38" i="23"/>
  <c r="L38" i="23" s="1" a="1"/>
  <c r="K39" i="23"/>
  <c r="L39" i="23" s="1" a="1"/>
  <c r="K40" i="23"/>
  <c r="L40" i="23" s="1" a="1"/>
  <c r="K41" i="23"/>
  <c r="L41" i="23" s="1" a="1"/>
  <c r="K42" i="23"/>
  <c r="L42" i="23" s="1" a="1"/>
  <c r="K43" i="23"/>
  <c r="L43" i="23" s="1" a="1"/>
  <c r="K44" i="23"/>
  <c r="L44" i="23" s="1" a="1"/>
  <c r="K45" i="23"/>
  <c r="L45" i="23" s="1" a="1"/>
  <c r="K46" i="23"/>
  <c r="L46" i="23" s="1" a="1"/>
  <c r="K47" i="23"/>
  <c r="L47" i="23" s="1" a="1"/>
  <c r="K48" i="23"/>
  <c r="L48" i="23" s="1" a="1"/>
  <c r="K49" i="23"/>
  <c r="L49" i="23" s="1" a="1"/>
  <c r="K50" i="23"/>
  <c r="L50" i="23" s="1" a="1"/>
  <c r="R6" i="23"/>
  <c r="S6" i="23" s="1" a="1"/>
  <c r="K6" i="23"/>
  <c r="L6" i="23" s="1" a="1"/>
  <c r="B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B39" i="23"/>
  <c r="B40" i="23"/>
  <c r="B41" i="23"/>
  <c r="B42" i="23"/>
  <c r="B43" i="23"/>
  <c r="B44" i="23"/>
  <c r="B45" i="23"/>
  <c r="B46" i="23"/>
  <c r="B47" i="23"/>
  <c r="B48" i="23"/>
  <c r="B49" i="23"/>
  <c r="B50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B6" i="23"/>
  <c r="A6" i="23"/>
  <c r="M8" i="43"/>
  <c r="B52" i="43"/>
  <c r="A52" i="43"/>
  <c r="B51" i="43"/>
  <c r="A51" i="43"/>
  <c r="B50" i="43"/>
  <c r="A50" i="43"/>
  <c r="B49" i="43"/>
  <c r="A49" i="43"/>
  <c r="B48" i="43"/>
  <c r="A48" i="43"/>
  <c r="B47" i="43"/>
  <c r="A47" i="43"/>
  <c r="B46" i="43"/>
  <c r="A46" i="43"/>
  <c r="B45" i="43"/>
  <c r="A45" i="43"/>
  <c r="B44" i="43"/>
  <c r="A44" i="43"/>
  <c r="B43" i="43"/>
  <c r="A43" i="43"/>
  <c r="B42" i="43"/>
  <c r="A42" i="43"/>
  <c r="B41" i="43"/>
  <c r="A41" i="43"/>
  <c r="B40" i="43"/>
  <c r="A40" i="43"/>
  <c r="B39" i="43"/>
  <c r="A39" i="43"/>
  <c r="B38" i="43"/>
  <c r="A38" i="43"/>
  <c r="B37" i="43"/>
  <c r="A37" i="43"/>
  <c r="B36" i="43"/>
  <c r="A36" i="43"/>
  <c r="B35" i="43"/>
  <c r="A35" i="43"/>
  <c r="B34" i="43"/>
  <c r="A34" i="43"/>
  <c r="B33" i="43"/>
  <c r="A33" i="43"/>
  <c r="B32" i="43"/>
  <c r="A32" i="43"/>
  <c r="B31" i="43"/>
  <c r="A31" i="43"/>
  <c r="B30" i="43"/>
  <c r="A30" i="43"/>
  <c r="B29" i="43"/>
  <c r="A29" i="43"/>
  <c r="B28" i="43"/>
  <c r="A28" i="43"/>
  <c r="B27" i="43"/>
  <c r="A27" i="43"/>
  <c r="B26" i="43"/>
  <c r="A26" i="43"/>
  <c r="B25" i="43"/>
  <c r="A25" i="43"/>
  <c r="B24" i="43"/>
  <c r="A24" i="43"/>
  <c r="B23" i="43"/>
  <c r="A23" i="43"/>
  <c r="B22" i="43"/>
  <c r="A22" i="43"/>
  <c r="B21" i="43"/>
  <c r="A21" i="43"/>
  <c r="B20" i="43"/>
  <c r="A20" i="43"/>
  <c r="B19" i="43"/>
  <c r="A19" i="43"/>
  <c r="B18" i="43"/>
  <c r="A18" i="43"/>
  <c r="B17" i="43"/>
  <c r="A17" i="43"/>
  <c r="B16" i="43"/>
  <c r="A16" i="43"/>
  <c r="B15" i="43"/>
  <c r="A15" i="43"/>
  <c r="B14" i="43"/>
  <c r="A14" i="43"/>
  <c r="B13" i="43"/>
  <c r="A13" i="43"/>
  <c r="B12" i="43"/>
  <c r="A12" i="43"/>
  <c r="B11" i="43"/>
  <c r="A11" i="43"/>
  <c r="B10" i="43"/>
  <c r="A10" i="43"/>
  <c r="B9" i="43"/>
  <c r="A9" i="43"/>
  <c r="B8" i="43"/>
  <c r="A8" i="43"/>
  <c r="B9" i="42"/>
  <c r="B10" i="42"/>
  <c r="B11" i="42"/>
  <c r="B12" i="42"/>
  <c r="B13" i="42"/>
  <c r="B14" i="42"/>
  <c r="B15" i="42"/>
  <c r="B16" i="42"/>
  <c r="B17" i="42"/>
  <c r="B18" i="42"/>
  <c r="B19" i="42"/>
  <c r="B20" i="42"/>
  <c r="B21" i="42"/>
  <c r="B22" i="42"/>
  <c r="B23" i="42"/>
  <c r="B24" i="42"/>
  <c r="B25" i="42"/>
  <c r="B26" i="42"/>
  <c r="B27" i="42"/>
  <c r="B28" i="42"/>
  <c r="B29" i="42"/>
  <c r="B30" i="42"/>
  <c r="B31" i="42"/>
  <c r="B32" i="42"/>
  <c r="B33" i="42"/>
  <c r="B34" i="42"/>
  <c r="B35" i="42"/>
  <c r="B36" i="42"/>
  <c r="B37" i="42"/>
  <c r="B38" i="42"/>
  <c r="B39" i="42"/>
  <c r="B40" i="42"/>
  <c r="B41" i="42"/>
  <c r="B42" i="42"/>
  <c r="B43" i="42"/>
  <c r="B44" i="42"/>
  <c r="B45" i="42"/>
  <c r="B46" i="42"/>
  <c r="B47" i="42"/>
  <c r="B48" i="42"/>
  <c r="B49" i="42"/>
  <c r="B50" i="42"/>
  <c r="B51" i="42"/>
  <c r="B52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B8" i="42"/>
  <c r="A8" i="42"/>
  <c r="C8" i="37"/>
  <c r="C7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B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C6" i="37"/>
  <c r="B6" i="37"/>
  <c r="A6" i="37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39" i="35"/>
  <c r="C40" i="35"/>
  <c r="C41" i="35"/>
  <c r="C42" i="35"/>
  <c r="C43" i="35"/>
  <c r="C44" i="35"/>
  <c r="C45" i="35"/>
  <c r="C46" i="35"/>
  <c r="C47" i="35"/>
  <c r="C48" i="35"/>
  <c r="C49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37" i="35"/>
  <c r="A38" i="35"/>
  <c r="A39" i="35"/>
  <c r="A40" i="35"/>
  <c r="A41" i="35"/>
  <c r="A42" i="35"/>
  <c r="A43" i="35"/>
  <c r="A44" i="35"/>
  <c r="A45" i="35"/>
  <c r="A46" i="35"/>
  <c r="A47" i="35"/>
  <c r="A48" i="35"/>
  <c r="A49" i="35"/>
  <c r="C5" i="35"/>
  <c r="B5" i="35"/>
  <c r="A5" i="35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39" i="34"/>
  <c r="C40" i="34"/>
  <c r="C41" i="34"/>
  <c r="C42" i="34"/>
  <c r="C43" i="34"/>
  <c r="C44" i="34"/>
  <c r="C45" i="34"/>
  <c r="C46" i="34"/>
  <c r="C47" i="34"/>
  <c r="C48" i="34"/>
  <c r="C49" i="34"/>
  <c r="B6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38" i="34"/>
  <c r="B39" i="34"/>
  <c r="B40" i="34"/>
  <c r="B41" i="34"/>
  <c r="B42" i="34"/>
  <c r="B43" i="34"/>
  <c r="B44" i="34"/>
  <c r="B45" i="34"/>
  <c r="B46" i="34"/>
  <c r="B47" i="34"/>
  <c r="B48" i="34"/>
  <c r="B49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" i="34"/>
  <c r="C5" i="34"/>
  <c r="B5" i="34"/>
  <c r="C6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A6" i="33"/>
  <c r="A7" i="33"/>
  <c r="A8" i="33"/>
  <c r="A9" i="33"/>
  <c r="A10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36" i="33"/>
  <c r="A37" i="33"/>
  <c r="A38" i="33"/>
  <c r="A39" i="33"/>
  <c r="A40" i="33"/>
  <c r="A41" i="33"/>
  <c r="A42" i="33"/>
  <c r="A43" i="33"/>
  <c r="A44" i="33"/>
  <c r="A45" i="33"/>
  <c r="A46" i="33"/>
  <c r="A47" i="33"/>
  <c r="A48" i="33"/>
  <c r="A49" i="33"/>
  <c r="B6" i="33"/>
  <c r="B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38" i="33"/>
  <c r="B39" i="33"/>
  <c r="B40" i="33"/>
  <c r="B41" i="33"/>
  <c r="B42" i="33"/>
  <c r="B43" i="33"/>
  <c r="B44" i="33"/>
  <c r="B45" i="33"/>
  <c r="B46" i="33"/>
  <c r="B47" i="33"/>
  <c r="B48" i="33"/>
  <c r="B49" i="33"/>
  <c r="C5" i="33"/>
  <c r="B5" i="33"/>
  <c r="A5" i="33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" i="32"/>
  <c r="A6" i="32"/>
  <c r="A7" i="32"/>
  <c r="A8" i="32"/>
  <c r="A9" i="32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48" i="32"/>
  <c r="A49" i="32"/>
  <c r="A5" i="32"/>
  <c r="Q52" i="42"/>
  <c r="Q51" i="42"/>
  <c r="Q50" i="42"/>
  <c r="Q49" i="42"/>
  <c r="Q48" i="42"/>
  <c r="Q47" i="42"/>
  <c r="Q46" i="42"/>
  <c r="Q45" i="42"/>
  <c r="Q44" i="42"/>
  <c r="Q43" i="42"/>
  <c r="Q42" i="42"/>
  <c r="Q41" i="42"/>
  <c r="Q40" i="42"/>
  <c r="Q39" i="42"/>
  <c r="Q38" i="42"/>
  <c r="Q37" i="42"/>
  <c r="Q36" i="42"/>
  <c r="Q35" i="42"/>
  <c r="Q34" i="42"/>
  <c r="Q33" i="42"/>
  <c r="Q32" i="42"/>
  <c r="Q31" i="42"/>
  <c r="Q30" i="42"/>
  <c r="Q29" i="42"/>
  <c r="Q28" i="42"/>
  <c r="Q27" i="42"/>
  <c r="Q26" i="42"/>
  <c r="Q25" i="42"/>
  <c r="Q24" i="42"/>
  <c r="Q23" i="42"/>
  <c r="Q22" i="42"/>
  <c r="Q21" i="42"/>
  <c r="Q20" i="42"/>
  <c r="Q19" i="42"/>
  <c r="Q18" i="42"/>
  <c r="Q17" i="42"/>
  <c r="Q16" i="42"/>
  <c r="Q15" i="42"/>
  <c r="Q14" i="42"/>
  <c r="Q13" i="42"/>
  <c r="Q12" i="42"/>
  <c r="Q11" i="42"/>
  <c r="Q10" i="42"/>
  <c r="Q9" i="42"/>
  <c r="Q8" i="42"/>
  <c r="B18" i="1"/>
  <c r="G23" i="1" l="1"/>
  <c r="E23" i="1"/>
  <c r="C23" i="1"/>
  <c r="B23" i="1"/>
  <c r="P23" i="1"/>
  <c r="L23" i="1"/>
  <c r="J23" i="1"/>
  <c r="N23" i="1"/>
  <c r="D16" i="37" l="1"/>
  <c r="E16" i="37"/>
  <c r="F16" i="37"/>
  <c r="D17" i="37"/>
  <c r="E17" i="37"/>
  <c r="F17" i="37"/>
  <c r="D18" i="37"/>
  <c r="E18" i="37"/>
  <c r="F18" i="37"/>
  <c r="D19" i="37"/>
  <c r="E19" i="37"/>
  <c r="F19" i="37"/>
  <c r="D20" i="37"/>
  <c r="E20" i="37"/>
  <c r="F20" i="37"/>
  <c r="D21" i="37"/>
  <c r="E21" i="37"/>
  <c r="F21" i="37"/>
  <c r="D22" i="37"/>
  <c r="E22" i="37"/>
  <c r="F22" i="37"/>
  <c r="D23" i="37"/>
  <c r="E23" i="37"/>
  <c r="F23" i="37"/>
  <c r="D24" i="37"/>
  <c r="E24" i="37"/>
  <c r="F24" i="37"/>
  <c r="D25" i="37"/>
  <c r="E25" i="37"/>
  <c r="F25" i="37"/>
  <c r="D26" i="37"/>
  <c r="E26" i="37"/>
  <c r="F26" i="37"/>
  <c r="D27" i="37"/>
  <c r="E27" i="37"/>
  <c r="F27" i="37"/>
  <c r="D28" i="37"/>
  <c r="E28" i="37"/>
  <c r="F28" i="37"/>
  <c r="D29" i="37"/>
  <c r="E29" i="37"/>
  <c r="F29" i="37"/>
  <c r="D30" i="37"/>
  <c r="E30" i="37"/>
  <c r="F30" i="37"/>
  <c r="D31" i="37"/>
  <c r="E31" i="37"/>
  <c r="F31" i="37"/>
  <c r="D32" i="37"/>
  <c r="E32" i="37"/>
  <c r="F32" i="37"/>
  <c r="D33" i="37"/>
  <c r="E33" i="37"/>
  <c r="F33" i="37"/>
  <c r="D34" i="37"/>
  <c r="E34" i="37"/>
  <c r="F34" i="37"/>
  <c r="D35" i="37"/>
  <c r="E35" i="37"/>
  <c r="F35" i="37"/>
  <c r="D36" i="37"/>
  <c r="E36" i="37"/>
  <c r="F36" i="37"/>
  <c r="D37" i="37"/>
  <c r="E37" i="37"/>
  <c r="F37" i="37"/>
  <c r="D38" i="37"/>
  <c r="E38" i="37"/>
  <c r="F38" i="37"/>
  <c r="D39" i="37"/>
  <c r="E39" i="37"/>
  <c r="F39" i="37"/>
  <c r="D40" i="37"/>
  <c r="E40" i="37"/>
  <c r="F40" i="37"/>
  <c r="D41" i="37"/>
  <c r="E41" i="37"/>
  <c r="F41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E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F15" i="37"/>
  <c r="D14" i="37"/>
  <c r="F13" i="37"/>
  <c r="F12" i="37"/>
  <c r="E12" i="37"/>
  <c r="D12" i="37"/>
  <c r="F11" i="37"/>
  <c r="D10" i="37"/>
  <c r="F9" i="37"/>
  <c r="E8" i="37"/>
  <c r="F8" i="37"/>
  <c r="F7" i="37"/>
  <c r="G43" i="37" l="1"/>
  <c r="H43" i="37" s="1"/>
  <c r="I43" i="37" s="1"/>
  <c r="R43" i="43" s="1" a="1"/>
  <c r="G35" i="37"/>
  <c r="H35" i="37" s="1"/>
  <c r="I35" i="37" s="1"/>
  <c r="R35" i="43" s="1" a="1"/>
  <c r="G12" i="37"/>
  <c r="H12" i="37" s="1"/>
  <c r="I12" i="37" s="1"/>
  <c r="R12" i="43" s="1" a="1"/>
  <c r="G49" i="37"/>
  <c r="H49" i="37" s="1"/>
  <c r="I49" i="37" s="1"/>
  <c r="R49" i="43" s="1" a="1"/>
  <c r="G41" i="37"/>
  <c r="H41" i="37" s="1"/>
  <c r="I41" i="37" s="1"/>
  <c r="R41" i="43" s="1" a="1"/>
  <c r="G33" i="37"/>
  <c r="H33" i="37" s="1"/>
  <c r="I33" i="37" s="1"/>
  <c r="R33" i="43" s="1" a="1"/>
  <c r="G25" i="37"/>
  <c r="H25" i="37" s="1"/>
  <c r="I25" i="37" s="1"/>
  <c r="R25" i="43" s="1" a="1"/>
  <c r="G17" i="37"/>
  <c r="H17" i="37" s="1"/>
  <c r="I17" i="37" s="1"/>
  <c r="R17" i="43" s="1" a="1"/>
  <c r="G48" i="37"/>
  <c r="H48" i="37" s="1"/>
  <c r="I48" i="37" s="1"/>
  <c r="R48" i="43" s="1" a="1"/>
  <c r="G40" i="37"/>
  <c r="H40" i="37" s="1"/>
  <c r="I40" i="37" s="1"/>
  <c r="R40" i="43" s="1" a="1"/>
  <c r="G32" i="37"/>
  <c r="H32" i="37" s="1"/>
  <c r="I32" i="37" s="1"/>
  <c r="R32" i="43" s="1" a="1"/>
  <c r="G24" i="37"/>
  <c r="H24" i="37" s="1"/>
  <c r="I24" i="37" s="1"/>
  <c r="R24" i="43" s="1" a="1"/>
  <c r="G16" i="37"/>
  <c r="H16" i="37" s="1"/>
  <c r="I16" i="37" s="1"/>
  <c r="R16" i="43" s="1" a="1"/>
  <c r="G26" i="37"/>
  <c r="H26" i="37" s="1"/>
  <c r="I26" i="37" s="1"/>
  <c r="R26" i="43" s="1" a="1"/>
  <c r="G18" i="37"/>
  <c r="H18" i="37" s="1"/>
  <c r="I18" i="37" s="1"/>
  <c r="R18" i="43" s="1" a="1"/>
  <c r="G47" i="37"/>
  <c r="H47" i="37" s="1"/>
  <c r="I47" i="37" s="1"/>
  <c r="R47" i="43" s="1" a="1"/>
  <c r="G39" i="37"/>
  <c r="H39" i="37" s="1"/>
  <c r="I39" i="37" s="1"/>
  <c r="R39" i="43" s="1" a="1"/>
  <c r="G31" i="37"/>
  <c r="H31" i="37" s="1"/>
  <c r="I31" i="37" s="1"/>
  <c r="R31" i="43" s="1" a="1"/>
  <c r="G23" i="37"/>
  <c r="H23" i="37" s="1"/>
  <c r="I23" i="37" s="1"/>
  <c r="R23" i="43" s="1" a="1"/>
  <c r="G34" i="37"/>
  <c r="H34" i="37" s="1"/>
  <c r="I34" i="37" s="1"/>
  <c r="R34" i="43" s="1" a="1"/>
  <c r="G44" i="37"/>
  <c r="H44" i="37" s="1"/>
  <c r="I44" i="37" s="1"/>
  <c r="R44" i="43" s="1" a="1"/>
  <c r="G36" i="37"/>
  <c r="H36" i="37" s="1"/>
  <c r="I36" i="37" s="1"/>
  <c r="R36" i="43" s="1" a="1"/>
  <c r="G28" i="37"/>
  <c r="H28" i="37" s="1"/>
  <c r="I28" i="37" s="1"/>
  <c r="R28" i="43" s="1" a="1"/>
  <c r="G20" i="37"/>
  <c r="H20" i="37" s="1"/>
  <c r="I20" i="37" s="1"/>
  <c r="R20" i="43" s="1" a="1"/>
  <c r="G42" i="37"/>
  <c r="H42" i="37" s="1"/>
  <c r="I42" i="37" s="1"/>
  <c r="R42" i="43" s="1" a="1"/>
  <c r="G50" i="37"/>
  <c r="H50" i="37" s="1"/>
  <c r="I50" i="37" s="1"/>
  <c r="R50" i="43" s="1" a="1"/>
  <c r="G46" i="37"/>
  <c r="H46" i="37" s="1"/>
  <c r="I46" i="37" s="1"/>
  <c r="R46" i="43" s="1" a="1"/>
  <c r="G38" i="37"/>
  <c r="H38" i="37" s="1"/>
  <c r="I38" i="37" s="1"/>
  <c r="R38" i="43" s="1" a="1"/>
  <c r="G30" i="37"/>
  <c r="H30" i="37" s="1"/>
  <c r="I30" i="37" s="1"/>
  <c r="R30" i="43" s="1" a="1"/>
  <c r="G22" i="37"/>
  <c r="H22" i="37" s="1"/>
  <c r="I22" i="37" s="1"/>
  <c r="R22" i="43" s="1" a="1"/>
  <c r="G27" i="37"/>
  <c r="H27" i="37" s="1"/>
  <c r="I27" i="37" s="1"/>
  <c r="R27" i="43" s="1" a="1"/>
  <c r="G19" i="37"/>
  <c r="H19" i="37" s="1"/>
  <c r="I19" i="37" s="1"/>
  <c r="R19" i="43" s="1" a="1"/>
  <c r="G45" i="37"/>
  <c r="H45" i="37" s="1"/>
  <c r="I45" i="37" s="1"/>
  <c r="R45" i="43" s="1" a="1"/>
  <c r="G37" i="37"/>
  <c r="H37" i="37" s="1"/>
  <c r="I37" i="37" s="1"/>
  <c r="R37" i="43" s="1" a="1"/>
  <c r="G29" i="37"/>
  <c r="H29" i="37" s="1"/>
  <c r="I29" i="37" s="1"/>
  <c r="R29" i="43" s="1" a="1"/>
  <c r="G21" i="37"/>
  <c r="H21" i="37" s="1"/>
  <c r="I21" i="37" s="1"/>
  <c r="R21" i="43" s="1" a="1"/>
  <c r="D9" i="37"/>
  <c r="F14" i="37"/>
  <c r="E9" i="37"/>
  <c r="D8" i="37"/>
  <c r="G8" i="37" s="1"/>
  <c r="F6" i="37"/>
  <c r="D13" i="37"/>
  <c r="E13" i="37"/>
  <c r="E10" i="37"/>
  <c r="E14" i="37"/>
  <c r="D11" i="37"/>
  <c r="D15" i="37"/>
  <c r="E11" i="37"/>
  <c r="D7" i="37"/>
  <c r="E7" i="37"/>
  <c r="E15" i="37"/>
  <c r="G14" i="37" l="1"/>
  <c r="H14" i="37" s="1"/>
  <c r="I14" i="37" s="1"/>
  <c r="R14" i="43" s="1" a="1"/>
  <c r="G15" i="37"/>
  <c r="H15" i="37" s="1"/>
  <c r="I15" i="37" s="1"/>
  <c r="R15" i="43" s="1" a="1"/>
  <c r="F10" i="37"/>
  <c r="G10" i="37" s="1"/>
  <c r="H10" i="37" s="1"/>
  <c r="I10" i="37" s="1"/>
  <c r="R10" i="43" s="1" a="1"/>
  <c r="E6" i="37"/>
  <c r="G6" i="37" s="1"/>
  <c r="H6" i="37" s="1"/>
  <c r="I6" i="37" s="1"/>
  <c r="G7" i="37"/>
  <c r="H7" i="37" s="1"/>
  <c r="I7" i="37" s="1"/>
  <c r="G13" i="37"/>
  <c r="H13" i="37" s="1"/>
  <c r="I13" i="37" s="1"/>
  <c r="R13" i="43" s="1" a="1"/>
  <c r="G11" i="37"/>
  <c r="H11" i="37" s="1"/>
  <c r="I11" i="37" s="1"/>
  <c r="R11" i="43" s="1" a="1"/>
  <c r="G9" i="37"/>
  <c r="H9" i="37" s="1"/>
  <c r="I9" i="37" s="1"/>
  <c r="R9" i="43" s="1" a="1"/>
  <c r="H8" i="37"/>
  <c r="I8" i="37" s="1"/>
  <c r="R8" i="43" s="1" a="1"/>
  <c r="G19" i="1" l="1"/>
  <c r="F19" i="1"/>
  <c r="M19" i="1"/>
  <c r="E19" i="1"/>
  <c r="L19" i="1"/>
  <c r="D19" i="1"/>
  <c r="K19" i="1"/>
  <c r="J19" i="1"/>
  <c r="H19" i="1"/>
  <c r="I19" i="1"/>
  <c r="R3" i="23" l="1"/>
  <c r="S3" i="23" l="1"/>
  <c r="K3" i="23"/>
  <c r="L3" i="23" s="1"/>
  <c r="J3" i="37" l="1"/>
  <c r="J4" i="37"/>
  <c r="N18" i="1" l="1"/>
  <c r="N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<sst xmlns="http://schemas.openxmlformats.org/spreadsheetml/2006/main" count="623" uniqueCount="305">
  <si>
    <t>ชั้นมัธยมศึกษาปีที่</t>
  </si>
  <si>
    <t>ภาคเรียนที่</t>
  </si>
  <si>
    <t>ปีการศึกษา</t>
  </si>
  <si>
    <t>รายวิชา</t>
  </si>
  <si>
    <t>รหัสวิชา</t>
  </si>
  <si>
    <t>เวลาเรียน</t>
  </si>
  <si>
    <t>ชั่วโมง/สัปดาห์</t>
  </si>
  <si>
    <t>ครูผู้สอน</t>
  </si>
  <si>
    <t>ครูที่ปรึกษา</t>
  </si>
  <si>
    <t>สรุปผลการประเมิน</t>
  </si>
  <si>
    <t>จำนวนนักเรียน</t>
  </si>
  <si>
    <t>คิดเป็นร้อยละ</t>
  </si>
  <si>
    <t>ผลการประเมินคุณลักษณะอันพึงประสงค์</t>
  </si>
  <si>
    <t>3=ดีเยี่ยม</t>
  </si>
  <si>
    <t>2=ดี</t>
  </si>
  <si>
    <t>1=ผ่าน</t>
  </si>
  <si>
    <t>0=ไม่ผ่าน</t>
  </si>
  <si>
    <t>ผลการประเมินการอ่านคิดวิเคราะห์และเขียน</t>
  </si>
  <si>
    <t>การอนุมัติผลการเรียน</t>
  </si>
  <si>
    <t>อนุมัติ</t>
  </si>
  <si>
    <t>ไม่อนุมัติ</t>
  </si>
  <si>
    <t>ลงชื่อ</t>
  </si>
  <si>
    <t>หัวหน้ากลุ่มสาระการเรียนรู้</t>
  </si>
  <si>
    <t>เรียนเสนอเพื่อโปรดพิจารณา</t>
  </si>
  <si>
    <t>วันที่</t>
  </si>
  <si>
    <t>เดือน</t>
  </si>
  <si>
    <t>พ.ศ.</t>
  </si>
  <si>
    <t>ร</t>
  </si>
  <si>
    <t>มส</t>
  </si>
  <si>
    <t>เลขที่</t>
  </si>
  <si>
    <t>เลขประจำตัว</t>
  </si>
  <si>
    <t>หมายเหตุ</t>
  </si>
  <si>
    <t>โรงเรียนวัดหลวงวิทยา จังหวัดศรีสะเกษ</t>
  </si>
  <si>
    <t>ผู้อำนวยการโรงเรียนวัดหลวงวิทยา</t>
  </si>
  <si>
    <t>........................................................................................................</t>
  </si>
  <si>
    <t>( นายสันติ เกื้อกูล )</t>
  </si>
  <si>
    <t>หัวหน้างานวัดผล</t>
  </si>
  <si>
    <t>รองผู้อำนวยการฝ่ายบริหารวิชาการ</t>
  </si>
  <si>
    <t>จำนวนนักเรียนที่ได้รับผลการเรียน</t>
  </si>
  <si>
    <t>จำนวนนักเรียน
ที่มีผลการเรียน</t>
  </si>
  <si>
    <t>จำนวนน้ำหนัก/หน่วยกิต</t>
  </si>
  <si>
    <t>มาตรฐานการเรียนรู้และตัวชี้วัด</t>
  </si>
  <si>
    <t>เลข
ที่</t>
  </si>
  <si>
    <t>เลข
ประจำตัว</t>
  </si>
  <si>
    <t>การประเมินคุณลักษณะอันพึงประสงค์</t>
  </si>
  <si>
    <t>สมรรถนะที่สำคัญผู้เรียน 5 ด้าน</t>
  </si>
  <si>
    <t>ปพ.5</t>
  </si>
  <si>
    <t>แบบบันทึกผลการพัฒนาคุณภาพผู้เรียน</t>
  </si>
  <si>
    <t>ชื่อ-นามสกุล</t>
  </si>
  <si>
    <t>เวลาเรียนรวม</t>
  </si>
  <si>
    <t>มา</t>
  </si>
  <si>
    <t>ลา</t>
  </si>
  <si>
    <t>ขาด</t>
  </si>
  <si>
    <t>พฤษภาคม</t>
  </si>
  <si>
    <t>มิถุนายน</t>
  </si>
  <si>
    <t>ลำดับที่</t>
  </si>
  <si>
    <t>ขื่อ - นามสกุล</t>
  </si>
  <si>
    <t>รวมเวลาเรียนตลอดปีการศึกษา
(ชั่วโมง)</t>
  </si>
  <si>
    <t>สรุปบันทึกเวลาเรียนตลอดปีการศึกษา 2565</t>
  </si>
  <si>
    <t>รวม</t>
  </si>
  <si>
    <t>รวมคะแนน</t>
  </si>
  <si>
    <t>คะแนนสอบแก้ตัว</t>
  </si>
  <si>
    <t>หมายเหตุ*</t>
  </si>
  <si>
    <t>มีวนัย</t>
  </si>
  <si>
    <t>ใฝ่เรียนรู้</t>
  </si>
  <si>
    <t>อยู่อย่างพอเพียง</t>
  </si>
  <si>
    <t>มุ่งมั่น
ในการทำงาน</t>
  </si>
  <si>
    <t>รักความเป็นไทย</t>
  </si>
  <si>
    <t>มีจิตสาธารณะ</t>
  </si>
  <si>
    <t>การสื่อสาร</t>
  </si>
  <si>
    <t>การคิด</t>
  </si>
  <si>
    <t>การแก้ปัญหา</t>
  </si>
  <si>
    <t>การใช้ทักษะชีวิต</t>
  </si>
  <si>
    <t>การใช้เทคโนโลยี</t>
  </si>
  <si>
    <t>รักชาติ ศาสน์พระมหากษัตริย์</t>
  </si>
  <si>
    <t>ซื่อสัตย์ สุจริตพระมหากษัตริย์</t>
  </si>
  <si>
    <t>ผลการประเมิน</t>
  </si>
  <si>
    <t>รวมคะแนน(KPA)</t>
  </si>
  <si>
    <t>จำแนก</t>
  </si>
  <si>
    <t>สัปดาห์</t>
  </si>
  <si>
    <t>ร้อยละของการมาเรียนเกิน 80%</t>
  </si>
  <si>
    <t>สถานะมาเรียน</t>
  </si>
  <si>
    <t>/</t>
  </si>
  <si>
    <t></t>
  </si>
  <si>
    <t>เด็กชายกฤษฎา มั่งคั่ง</t>
  </si>
  <si>
    <t>เด็กชายกิตติพงษ์ วงศ์สว่าง</t>
  </si>
  <si>
    <t>เด็กชายโกเมศ รัตนวิจิตร</t>
  </si>
  <si>
    <t>เด็กชายจิรพัฒน์ เจริญสุข</t>
  </si>
  <si>
    <t>เด็กชายเจษฎาภรณ์ แสนดี</t>
  </si>
  <si>
    <t>เด็กชายชยพล นามไพเราะ</t>
  </si>
  <si>
    <t>เด็กชายชัชวาลย์ สุขเกษม</t>
  </si>
  <si>
    <t>เด็กชายชัยชนะ รักชาติ</t>
  </si>
  <si>
    <t>เด็กชายโชติวิทย์ สิทธิชัย</t>
  </si>
  <si>
    <t>เด็กชายณพงศ์ มงคลชัย</t>
  </si>
  <si>
    <t>เด็กชายณัฐกร ศรีประเสริฐ</t>
  </si>
  <si>
    <t>เด็กชายณัฐพล ผาสุข</t>
  </si>
  <si>
    <t>เด็กชายดนัย สมบูรณ์</t>
  </si>
  <si>
    <t>เด็กชายเดชาธร ทองอ่อน</t>
  </si>
  <si>
    <t>เด็กชายทรงพล ทรัพย์สิน</t>
  </si>
  <si>
    <t>เด็กชายธนกฤต มีประเสริฐ</t>
  </si>
  <si>
    <t>เด็กชายธนภัทร บุญส่ง</t>
  </si>
  <si>
    <t>เด็กชายธวัชชัย ใฝ่ฝัน</t>
  </si>
  <si>
    <t>เด็กชายธีรทัศน์ ยิ่งยืน</t>
  </si>
  <si>
    <t>เด็กชายนันทวัฒน์ เกิดโชค</t>
  </si>
  <si>
    <t>เด็กชายนิธิกร คงทน</t>
  </si>
  <si>
    <t>เด็กชายปกรณ์ เพียรพยายาม</t>
  </si>
  <si>
    <t>เด็กชายปฏิพล แก้ววิจิตร</t>
  </si>
  <si>
    <t>เด็กชายปณิธาน มั่นคง</t>
  </si>
  <si>
    <t>เด็กชายพงศธร ใจบุญ</t>
  </si>
  <si>
    <t>เด็กชายพรหมมินทร์ แสงจันทร์</t>
  </si>
  <si>
    <t>เด็กชายพลากร อรุณสวัสดิ์</t>
  </si>
  <si>
    <t>เด็กชายพิพัฒน์ วงศ์คำ</t>
  </si>
  <si>
    <t>เด็กชายพีรพล พงษ์ศิริ</t>
  </si>
  <si>
    <t>เด็กชายภานุพงศ์ ศรีเมือง</t>
  </si>
  <si>
    <t>เด็กชายภูมินทร์ อุดมสุข</t>
  </si>
  <si>
    <t>เด็กชายมนัสวิน รุ่งเรือง</t>
  </si>
  <si>
    <t>เด็กชายเมธาสิทธิ์ กิจเจริญ</t>
  </si>
  <si>
    <t>เด็กชายรชต พัฒนสิน</t>
  </si>
  <si>
    <t>เด็กชายรณกร นามสกุลดี</t>
  </si>
  <si>
    <t>เด็กชายวรวุฒิ สดใส</t>
  </si>
  <si>
    <t>เด็กชายวัชระ วิเชียร</t>
  </si>
  <si>
    <t>เด็กชายวิทวัส พรหมเดช</t>
  </si>
  <si>
    <t>เด็กชายวีรภัทร จิตต์มั่นคง</t>
  </si>
  <si>
    <t>เด็กชายศุภณัฐ ขยันหา</t>
  </si>
  <si>
    <t>เด็กชายสิทธิโชค ยิ้มสู้</t>
  </si>
  <si>
    <t>เด็กชายสรวิชญ์ เก่งกล้า</t>
  </si>
  <si>
    <t>เด็กชายอนันต์ ทรงพลัง</t>
  </si>
  <si>
    <t>เด็กชายอภิวัฒน์ แสนสุข</t>
  </si>
  <si>
    <t>เด็กชายอัครพล บุญประคอง</t>
  </si>
  <si>
    <t>มาตรฐาน</t>
  </si>
  <si>
    <t>ตัวชี้วัด</t>
  </si>
  <si>
    <t>คะแนนเต็ม</t>
  </si>
  <si>
    <t>ว 4/1</t>
  </si>
  <si>
    <t>ม.1/4</t>
  </si>
  <si>
    <t>ได้</t>
  </si>
  <si>
    <t>อัตราส่วนคะแนนระหว่างภาคเรียน วิชา : ภาคเรียนที่ 1 ปีการศึกษา 2568</t>
  </si>
  <si>
    <t>โรงเรียนวัดหลวงวิทยา ตำบลเมืองใต้ อำเภอเมือง จังหวัดศรีสะเกษ</t>
  </si>
  <si>
    <t>คะแนนกลางภาค</t>
  </si>
  <si>
    <t>อัตราส่วนคะแนนระหว่างภาคเรียน วิชา : ภาคเรียนที่ 2 ปีการศึกษา 2568</t>
  </si>
  <si>
    <t>ชั่วโมง</t>
  </si>
  <si>
    <t>รวมคะแนนเทอม 1</t>
  </si>
  <si>
    <t>คะแนนรวมภาคเรียนที่ 1</t>
  </si>
  <si>
    <t>คะแบบวัดผลปลายภาค</t>
  </si>
  <si>
    <t>คะแนนรวมภาคเรียนที่ 2</t>
  </si>
  <si>
    <t>เกรด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</si>
  <si>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</si>
  <si>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</si>
  <si>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</si>
  <si>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</si>
  <si>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</si>
  <si>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</si>
  <si>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</si>
  <si>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</si>
  <si>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</si>
  <si>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</si>
  <si>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</si>
  <si>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</si>
  <si>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</si>
  <si>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</si>
  <si>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</si>
  <si>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</si>
  <si>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</si>
  <si>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</si>
  <si>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</si>
  <si>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</si>
  <si>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</si>
  <si>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</si>
  <si>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</si>
  <si>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</si>
  <si>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37</t>
  </si>
  <si>
    <t>33</t>
  </si>
  <si>
    <t>34</t>
  </si>
  <si>
    <t>35</t>
  </si>
  <si>
    <t>36</t>
  </si>
  <si>
    <t>4</t>
  </si>
  <si>
    <t>3</t>
  </si>
  <si>
    <t>2</t>
  </si>
  <si>
    <t>1</t>
  </si>
  <si>
    <t>17</t>
  </si>
  <si>
    <t>18</t>
  </si>
  <si>
    <t>19</t>
  </si>
  <si>
    <t>20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</si>
  <si>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</si>
  <si>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</si>
  <si>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</si>
  <si>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</si>
  <si>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</si>
  <si>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</si>
  <si>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</si>
  <si>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</si>
  <si>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</si>
  <si>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</si>
  <si>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</si>
  <si>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</si>
  <si>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</si>
  <si>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</si>
  <si>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</si>
  <si>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</si>
  <si>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</si>
  <si>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</si>
  <si>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</si>
  <si>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</si>
  <si>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</si>
  <si>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</si>
  <si>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</si>
  <si>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</si>
  <si>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</si>
  <si>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</si>
  <si>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</si>
  <si>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</si>
  <si>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</si>
  <si>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</si>
  <si>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</si>
  <si>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</si>
  <si>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</si>
  <si>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</si>
  <si>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</si>
  <si>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</si>
  <si>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</si>
  <si>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</si>
  <si>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</si>
  <si>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</si>
  <si>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</si>
  <si>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</si>
  <si>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</si>
  <si>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</si>
  <si>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</si>
  <si>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</si>
  <si>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</si>
  <si>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</si>
  <si>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</si>
  <si>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97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</si>
  <si>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</si>
  <si>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</si>
  <si>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</si>
  <si>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</si>
  <si>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</si>
  <si>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</si>
  <si>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</si>
  <si>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</si>
  <si>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</si>
  <si>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</si>
  <si>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</si>
  <si>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</si>
  <si>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</si>
  <si>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</si>
  <si>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</si>
  <si>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</si>
  <si>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</si>
  <si>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</si>
  <si>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</si>
  <si>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</si>
  <si>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</si>
  <si>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</si>
  <si>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</si>
  <si>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</si>
  <si>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</si>
  <si>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</si>
  <si>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</si>
  <si>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</si>
  <si>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</si>
  <si>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</si>
  <si>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</si>
  <si>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</si>
  <si>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</si>
  <si>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</si>
  <si>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</si>
  <si>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</si>
  <si>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</si>
  <si>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</si>
  <si>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</si>
  <si>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</si>
  <si>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</si>
  <si>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</si>
  <si>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</si>
  <si>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</si>
  <si>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</si>
  <si>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</si>
  <si>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</si>
  <si>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</si>
  <si>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</si>
  <si>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</si>
  <si>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</si>
  <si>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</si>
  <si>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</si>
  <si>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</si>
  <si>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</si>
  <si>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</si>
  <si>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</si>
  <si>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</si>
  <si>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</si>
  <si>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</si>
  <si>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</si>
  <si>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</si>
  <si>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</si>
  <si>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</si>
  <si>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</si>
  <si>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</si>
  <si>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</si>
  <si>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</si>
  <si>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</si>
  <si>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</si>
  <si>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107</t>
  </si>
  <si>
    <t>139</t>
  </si>
  <si>
    <t>151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</si>
</sst>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39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sz val="10"/>
      <color theme="1"/>
      <name val="Tahoma"/>
      <family val="2"/>
      <charset val="222"/>
      <scheme val="minor"/>
    </font>
    <font>
      <b/>
      <sz val="13"/>
      <color theme="1"/>
      <name val="TH SarabunPSK"/>
      <family val="2"/>
    </font>
    <font>
      <sz val="18"/>
      <color theme="1"/>
      <name val="Tahoma"/>
      <family val="2"/>
      <charset val="222"/>
      <scheme val="minor"/>
    </font>
    <font>
      <b/>
      <sz val="13"/>
      <color theme="0"/>
      <name val="TH SarabunPSK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1"/>
      <color theme="1"/>
      <name val="TH Sarabun New"/>
      <family val="2"/>
    </font>
    <font>
      <b/>
      <sz val="11"/>
      <color theme="1"/>
      <name val="TH Sarabun New"/>
      <family val="2"/>
    </font>
    <font>
      <b/>
      <sz val="10"/>
      <color theme="1"/>
      <name val="TH Sarabun New"/>
      <family val="2"/>
    </font>
    <font>
      <b/>
      <sz val="12"/>
      <color theme="1"/>
      <name val="TH Sarabun New"/>
      <family val="2"/>
    </font>
    <font>
      <b/>
      <u/>
      <sz val="16"/>
      <color theme="1"/>
      <name val="TH Sarabun New"/>
      <family val="2"/>
    </font>
    <font>
      <b/>
      <sz val="13"/>
      <color theme="1"/>
      <name val="TH Sarabun New"/>
      <family val="2"/>
    </font>
    <font>
      <b/>
      <sz val="18"/>
      <color theme="1"/>
      <name val="TH Sarabun New"/>
      <family val="2"/>
    </font>
    <font>
      <b/>
      <u val="double"/>
      <sz val="14"/>
      <color theme="1"/>
      <name val="TH Sarabun New"/>
      <family val="2"/>
    </font>
    <font>
      <b/>
      <sz val="12"/>
      <color rgb="FFC00000"/>
      <name val="TH Sarabun New"/>
      <family val="2"/>
    </font>
    <font>
      <sz val="18"/>
      <color theme="1"/>
      <name val="TH Sarabun New"/>
      <family val="2"/>
    </font>
    <font>
      <sz val="14"/>
      <color theme="0"/>
      <name val="TH Sarabun New"/>
      <family val="2"/>
    </font>
    <font>
      <sz val="18"/>
      <color theme="1"/>
      <name val="Wingdings 2"/>
      <family val="1"/>
      <charset val="2"/>
    </font>
    <font>
      <sz val="14"/>
      <name val="TH Sarabun New"/>
      <family val="2"/>
    </font>
    <font>
      <b/>
      <u/>
      <sz val="12"/>
      <color theme="1"/>
      <name val="TH Sarabun New"/>
      <family val="2"/>
    </font>
    <font>
      <sz val="12"/>
      <color theme="1"/>
      <name val="Tahoma"/>
      <family val="2"/>
      <charset val="222"/>
      <scheme val="minor"/>
    </font>
    <font>
      <b/>
      <sz val="12"/>
      <color rgb="FF008000"/>
      <name val="TH Sarabun New"/>
      <family val="2"/>
    </font>
    <font>
      <b/>
      <sz val="12"/>
      <color theme="9" tint="-0.499984740745262"/>
      <name val="TH Sarabun New"/>
      <family val="2"/>
      <charset val="222"/>
    </font>
    <font>
      <sz val="12"/>
      <color theme="1"/>
      <name val="TH Sarabun New"/>
      <family val="2"/>
      <charset val="222"/>
    </font>
    <font>
      <b/>
      <sz val="14"/>
      <color theme="9" tint="-0.499984740745262"/>
      <name val="TH SarabunPSK"/>
      <family val="2"/>
    </font>
    <font>
      <sz val="8"/>
      <name val="Tahoma"/>
      <family val="2"/>
      <charset val="222"/>
      <scheme val="minor"/>
    </font>
    <font>
      <b/>
      <sz val="9"/>
      <color theme="1"/>
      <name val="TH Sarabun New"/>
      <family val="2"/>
    </font>
    <font>
      <sz val="9"/>
      <color theme="1"/>
      <name val="TH Sarabun New"/>
      <family val="2"/>
    </font>
    <font>
      <sz val="8"/>
      <color theme="1"/>
      <name val="TH Sarabun New"/>
      <family val="2"/>
    </font>
    <font>
      <sz val="8"/>
      <color indexed="8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36">
    <xf numFmtId="0" fontId="0" fillId="0" borderId="0" xfId="0"/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/>
    </xf>
    <xf numFmtId="0" fontId="15" fillId="0" borderId="0" xfId="0" applyFont="1" applyAlignment="1" applyProtection="1">
      <alignment horizontal="left"/>
      <protection locked="0"/>
    </xf>
    <xf numFmtId="0" fontId="13" fillId="0" borderId="1" xfId="0" applyFont="1" applyBorder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3" fillId="0" borderId="16" xfId="0" applyFont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4" xfId="0" applyFont="1" applyBorder="1" applyProtection="1">
      <protection locked="0"/>
    </xf>
    <xf numFmtId="0" fontId="17" fillId="0" borderId="16" xfId="0" applyFont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 textRotation="90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21" fillId="0" borderId="1" xfId="0" applyFont="1" applyBorder="1"/>
    <xf numFmtId="0" fontId="24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8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187" fontId="11" fillId="0" borderId="1" xfId="0" applyNumberFormat="1" applyFont="1" applyBorder="1" applyAlignment="1">
      <alignment horizontal="center" vertical="center"/>
    </xf>
    <xf numFmtId="187" fontId="25" fillId="0" borderId="7" xfId="0" applyNumberFormat="1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textRotation="90" wrapText="1"/>
    </xf>
    <xf numFmtId="0" fontId="18" fillId="3" borderId="16" xfId="0" applyFont="1" applyFill="1" applyBorder="1" applyAlignment="1">
      <alignment horizontal="center" vertical="center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4" fillId="0" borderId="1" xfId="0" applyFont="1" applyBorder="1" applyAlignment="1">
      <alignment horizontal="center" vertical="center"/>
    </xf>
    <xf numFmtId="0" fontId="29" fillId="0" borderId="0" xfId="0" applyFont="1" applyProtection="1">
      <protection locked="0"/>
    </xf>
    <xf numFmtId="0" fontId="18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 applyProtection="1">
      <alignment vertical="center"/>
      <protection locked="0"/>
    </xf>
    <xf numFmtId="187" fontId="13" fillId="0" borderId="1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3" borderId="16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5" fillId="0" borderId="28" xfId="0" applyFont="1" applyBorder="1" applyAlignment="1">
      <alignment horizontal="right" vertical="center"/>
    </xf>
    <xf numFmtId="0" fontId="5" fillId="0" borderId="29" xfId="0" applyFont="1" applyBorder="1" applyAlignment="1">
      <alignment horizontal="right" vertical="center"/>
    </xf>
    <xf numFmtId="0" fontId="32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8" fillId="3" borderId="15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5" fillId="0" borderId="1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 textRotation="90"/>
    </xf>
    <xf numFmtId="0" fontId="8" fillId="0" borderId="16" xfId="0" applyFont="1" applyBorder="1" applyAlignment="1">
      <alignment horizontal="center" vertical="center" textRotation="90"/>
    </xf>
    <xf numFmtId="0" fontId="31" fillId="0" borderId="26" xfId="0" applyFont="1" applyBorder="1" applyAlignment="1">
      <alignment horizontal="center" vertical="center" textRotation="90" wrapText="1"/>
    </xf>
    <xf numFmtId="0" fontId="31" fillId="0" borderId="15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center" vertical="center" textRotation="90" wrapText="1"/>
    </xf>
    <xf numFmtId="0" fontId="8" fillId="0" borderId="26" xfId="0" applyFont="1" applyBorder="1" applyAlignment="1">
      <alignment horizontal="center" vertical="center" textRotation="90" wrapText="1"/>
    </xf>
    <xf numFmtId="0" fontId="8" fillId="0" borderId="16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textRotation="90" wrapText="1"/>
    </xf>
    <xf numFmtId="0" fontId="11" fillId="0" borderId="0" xfId="0" applyFont="1" applyAlignment="1" applyProtection="1">
      <alignment horizontal="center" vertical="center"/>
      <protection locked="0"/>
    </xf>
    <xf numFmtId="49" fontId="11" fillId="0" borderId="18" xfId="0" applyNumberFormat="1" applyFont="1" applyBorder="1" applyAlignment="1" applyProtection="1">
      <alignment horizontal="center" vertical="center"/>
      <protection locked="0"/>
    </xf>
    <xf numFmtId="49" fontId="11" fillId="0" borderId="20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2" fillId="0" borderId="18" xfId="0" applyNumberFormat="1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/>
    </xf>
    <xf numFmtId="0" fontId="18" fillId="0" borderId="1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1" fillId="3" borderId="2" xfId="0" applyFont="1" applyFill="1" applyBorder="1" applyAlignment="1" applyProtection="1">
      <alignment horizontal="center"/>
      <protection locked="0"/>
    </xf>
    <xf numFmtId="0" fontId="11" fillId="3" borderId="3" xfId="0" applyFont="1" applyFill="1" applyBorder="1" applyAlignment="1" applyProtection="1">
      <alignment horizontal="center"/>
      <protection locked="0"/>
    </xf>
    <xf numFmtId="0" fontId="11" fillId="3" borderId="4" xfId="0" applyFont="1" applyFill="1" applyBorder="1" applyAlignment="1" applyProtection="1">
      <alignment horizontal="center"/>
      <protection locked="0"/>
    </xf>
    <xf numFmtId="0" fontId="17" fillId="0" borderId="1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8" fillId="0" borderId="1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3" borderId="4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/>
      <protection locked="0"/>
    </xf>
    <xf numFmtId="0" fontId="12" fillId="3" borderId="3" xfId="0" applyFont="1" applyFill="1" applyBorder="1" applyAlignment="1" applyProtection="1">
      <alignment horizontal="center"/>
      <protection locked="0"/>
    </xf>
    <xf numFmtId="0" fontId="12" fillId="3" borderId="4" xfId="0" applyFont="1" applyFill="1" applyBorder="1" applyAlignment="1" applyProtection="1">
      <alignment horizont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0" fontId="28" fillId="2" borderId="21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 wrapText="1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3" borderId="15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3" fillId="4" borderId="26" xfId="0" applyFont="1" applyFill="1" applyBorder="1" applyAlignment="1">
      <alignment horizontal="center" vertical="center" textRotation="90" wrapText="1"/>
    </xf>
    <xf numFmtId="0" fontId="3" fillId="4" borderId="16" xfId="0" applyFont="1" applyFill="1" applyBorder="1" applyAlignment="1">
      <alignment horizontal="center" vertical="center" textRotation="90" wrapText="1"/>
    </xf>
    <xf numFmtId="0" fontId="33" fillId="0" borderId="26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1" fillId="3" borderId="15" xfId="0" applyFont="1" applyFill="1" applyBorder="1" applyAlignment="1">
      <alignment horizontal="center" vertical="center" textRotation="90" wrapText="1"/>
    </xf>
    <xf numFmtId="0" fontId="11" fillId="3" borderId="26" xfId="0" applyFont="1" applyFill="1" applyBorder="1" applyAlignment="1">
      <alignment horizontal="center" vertical="center" textRotation="90" wrapText="1"/>
    </xf>
    <xf numFmtId="0" fontId="11" fillId="3" borderId="16" xfId="0" applyFont="1" applyFill="1" applyBorder="1" applyAlignment="1">
      <alignment horizontal="center" vertical="center" textRotation="90" wrapText="1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22" fillId="3" borderId="15" xfId="0" applyFont="1" applyFill="1" applyBorder="1" applyAlignment="1">
      <alignment horizontal="center" vertical="center" textRotation="90" wrapText="1"/>
    </xf>
    <xf numFmtId="0" fontId="22" fillId="3" borderId="16" xfId="0" applyFont="1" applyFill="1" applyBorder="1" applyAlignment="1">
      <alignment horizontal="center" vertical="center" textRotation="90"/>
    </xf>
    <xf numFmtId="0" fontId="24" fillId="0" borderId="1" xfId="0" applyFont="1" applyBorder="1" applyAlignment="1" applyProtection="1">
      <alignment horizontal="left" vertical="top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/>
    </xf>
    <xf numFmtId="0" fontId="35" fillId="3" borderId="4" xfId="0" applyFont="1" applyFill="1" applyBorder="1" applyAlignment="1">
      <alignment horizontal="center" vertical="center"/>
    </xf>
    <xf numFmtId="49" fontId="36" fillId="3" borderId="2" xfId="0" applyNumberFormat="1" applyFont="1" applyFill="1" applyBorder="1" applyAlignment="1" applyProtection="1">
      <alignment horizontal="center" vertical="center"/>
      <protection locked="0"/>
    </xf>
    <xf numFmtId="49" fontId="36" fillId="3" borderId="4" xfId="0" applyNumberFormat="1" applyFont="1" applyFill="1" applyBorder="1" applyAlignment="1" applyProtection="1">
      <alignment horizontal="center" vertical="center"/>
      <protection locked="0"/>
    </xf>
    <xf numFmtId="0" fontId="35" fillId="3" borderId="2" xfId="0" applyFont="1" applyFill="1" applyBorder="1" applyAlignment="1" applyProtection="1">
      <alignment horizontal="center" vertical="center"/>
      <protection locked="0"/>
    </xf>
    <xf numFmtId="0" fontId="35" fillId="3" borderId="4" xfId="0" applyFont="1" applyFill="1" applyBorder="1" applyAlignment="1" applyProtection="1">
      <alignment horizontal="center" vertical="center"/>
      <protection locked="0"/>
    </xf>
    <xf numFmtId="0" fontId="36" fillId="0" borderId="1" xfId="0" applyFont="1" applyBorder="1" applyAlignment="1">
      <alignment vertical="center" wrapText="1"/>
    </xf>
    <xf numFmtId="0" fontId="36" fillId="0" borderId="1" xfId="0" applyFont="1" applyBorder="1" applyAlignment="1" applyProtection="1">
      <alignment horizontal="center" vertical="center"/>
      <protection locked="0"/>
    </xf>
    <xf numFmtId="0" fontId="36" fillId="0" borderId="16" xfId="0" applyFont="1" applyBorder="1" applyAlignment="1" applyProtection="1">
      <alignment horizontal="center" vertical="center"/>
      <protection locked="0"/>
    </xf>
    <xf numFmtId="0" fontId="36" fillId="0" borderId="16" xfId="0" applyFont="1" applyBorder="1" applyAlignment="1" applyProtection="1">
      <alignment vertical="center"/>
      <protection locked="0"/>
    </xf>
    <xf numFmtId="0" fontId="36" fillId="0" borderId="1" xfId="0" applyFont="1" applyBorder="1" applyAlignment="1" applyProtection="1">
      <alignment vertical="center"/>
      <protection locked="0"/>
    </xf>
    <xf numFmtId="49" fontId="38" fillId="4" borderId="1" xfId="0" applyNumberFormat="1" applyFont="1" applyFill="1" applyBorder="1" applyAlignment="1" applyProtection="1">
      <alignment horizontal="center" vertical="center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26" xfId="0" applyFont="1" applyBorder="1" applyAlignment="1" applyProtection="1">
      <alignment horizontal="center" vertical="center" wrapText="1"/>
      <protection locked="0"/>
    </xf>
    <xf numFmtId="0" fontId="16" fillId="0" borderId="1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/>
    </xf>
    <xf numFmtId="1" fontId="37" fillId="4" borderId="1" xfId="0" applyNumberFormat="1" applyFont="1" applyFill="1" applyBorder="1" applyAlignment="1" applyProtection="1">
      <alignment horizontal="center" vertical="center"/>
      <protection locked="0"/>
    </xf>
  </cellXfs>
  <cellStyles count="1">
    <cellStyle name="ปกติ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8000"/>
      <color rgb="FF3399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0</xdr:row>
      <xdr:rowOff>0</xdr:rowOff>
    </xdr:from>
    <xdr:to>
      <xdr:col>10</xdr:col>
      <xdr:colOff>115125</xdr:colOff>
      <xdr:row>5</xdr:row>
      <xdr:rowOff>54311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7950" y="0"/>
          <a:ext cx="1324800" cy="132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6"/>
  <sheetViews>
    <sheetView topLeftCell="A10" zoomScale="90" zoomScaleNormal="90" workbookViewId="0">
      <selection activeCell="O18" sqref="O18"/>
    </sheetView>
  </sheetViews>
  <sheetFormatPr defaultColWidth="9.125" defaultRowHeight="21.75" x14ac:dyDescent="0.2"/>
  <cols>
    <col min="1" max="1" width="4.625" style="17" customWidth="1"/>
    <col min="2" max="2" width="10.625" style="17" customWidth="1"/>
    <col min="3" max="17" width="5" style="17" customWidth="1"/>
    <col min="18" max="16384" width="9.125" style="1"/>
  </cols>
  <sheetData>
    <row r="1" spans="2:17" x14ac:dyDescent="0.2">
      <c r="P1" s="127" t="s">
        <v>46</v>
      </c>
      <c r="Q1" s="127"/>
    </row>
    <row r="2" spans="2:17" ht="20.25" customHeight="1" x14ac:dyDescent="0.2"/>
    <row r="3" spans="2:17" ht="20.25" customHeight="1" x14ac:dyDescent="0.2"/>
    <row r="4" spans="2:17" x14ac:dyDescent="0.5">
      <c r="F4" s="18"/>
    </row>
    <row r="6" spans="2:17" x14ac:dyDescent="0.2">
      <c r="B6" s="130" t="s">
        <v>32</v>
      </c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31"/>
    </row>
    <row r="7" spans="2:17" x14ac:dyDescent="0.2">
      <c r="B7" s="130" t="s">
        <v>47</v>
      </c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O7" s="130"/>
      <c r="P7" s="130"/>
      <c r="Q7" s="130"/>
    </row>
    <row r="9" spans="2:17" x14ac:dyDescent="0.2">
      <c r="B9" s="140" t="s">
        <v>0</v>
      </c>
      <c r="C9" s="140"/>
      <c r="D9" s="132"/>
      <c r="E9" s="132"/>
      <c r="F9" s="132"/>
      <c r="G9" s="132"/>
      <c r="H9" s="132"/>
      <c r="I9" s="140" t="s">
        <v>1</v>
      </c>
      <c r="J9" s="140"/>
      <c r="K9" s="128"/>
      <c r="L9" s="128"/>
      <c r="M9" s="130" t="s">
        <v>2</v>
      </c>
      <c r="N9" s="130"/>
      <c r="O9" s="128"/>
      <c r="P9" s="128"/>
      <c r="Q9" s="128"/>
    </row>
    <row r="10" spans="2:17" x14ac:dyDescent="0.2">
      <c r="B10" s="49" t="s">
        <v>3</v>
      </c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49" t="s">
        <v>4</v>
      </c>
      <c r="N10" s="50"/>
      <c r="O10" s="129"/>
      <c r="P10" s="129"/>
      <c r="Q10" s="129"/>
    </row>
    <row r="11" spans="2:17" x14ac:dyDescent="0.2">
      <c r="B11" s="140" t="s">
        <v>40</v>
      </c>
      <c r="C11" s="140"/>
      <c r="D11" s="140"/>
      <c r="E11" s="128"/>
      <c r="F11" s="128"/>
      <c r="G11" s="51"/>
      <c r="H11" s="51"/>
      <c r="I11" s="49" t="s">
        <v>5</v>
      </c>
      <c r="J11" s="50"/>
      <c r="K11" s="160"/>
      <c r="L11" s="160"/>
      <c r="M11" s="49" t="s">
        <v>6</v>
      </c>
      <c r="N11" s="50"/>
      <c r="O11" s="129"/>
      <c r="P11" s="129"/>
    </row>
    <row r="12" spans="2:17" x14ac:dyDescent="0.2">
      <c r="B12" s="49" t="s">
        <v>7</v>
      </c>
      <c r="C12" s="128"/>
      <c r="D12" s="128"/>
      <c r="E12" s="128"/>
      <c r="F12" s="128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</row>
    <row r="13" spans="2:17" x14ac:dyDescent="0.2">
      <c r="B13" s="49" t="s">
        <v>8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</row>
    <row r="14" spans="2:17" ht="15.75" customHeight="1" x14ac:dyDescent="0.2">
      <c r="B14" s="52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</row>
    <row r="15" spans="2:17" x14ac:dyDescent="0.2">
      <c r="B15" s="159" t="s">
        <v>9</v>
      </c>
      <c r="C15" s="159"/>
      <c r="D15" s="159"/>
      <c r="O15" s="47"/>
    </row>
    <row r="16" spans="2:17" ht="27.75" customHeight="1" x14ac:dyDescent="0.2">
      <c r="B16" s="146" t="s">
        <v>10</v>
      </c>
      <c r="C16" s="147"/>
      <c r="D16" s="152" t="s">
        <v>38</v>
      </c>
      <c r="E16" s="153"/>
      <c r="F16" s="153"/>
      <c r="G16" s="153"/>
      <c r="H16" s="153"/>
      <c r="I16" s="153"/>
      <c r="J16" s="153"/>
      <c r="K16" s="154"/>
      <c r="L16" s="135" t="s">
        <v>39</v>
      </c>
      <c r="M16" s="136"/>
      <c r="N16" s="137" t="s">
        <v>31</v>
      </c>
      <c r="O16" s="138"/>
      <c r="P16" s="138"/>
      <c r="Q16" s="139"/>
    </row>
    <row r="17" spans="2:21" x14ac:dyDescent="0.2">
      <c r="B17" s="148"/>
      <c r="C17" s="149"/>
      <c r="D17" s="31">
        <v>4</v>
      </c>
      <c r="E17" s="31">
        <v>3.5</v>
      </c>
      <c r="F17" s="31">
        <v>3</v>
      </c>
      <c r="G17" s="31">
        <v>2.5</v>
      </c>
      <c r="H17" s="31">
        <v>2</v>
      </c>
      <c r="I17" s="31">
        <v>1.5</v>
      </c>
      <c r="J17" s="31">
        <v>1</v>
      </c>
      <c r="K17" s="31">
        <v>0</v>
      </c>
      <c r="L17" s="73" t="s">
        <v>27</v>
      </c>
      <c r="M17" s="74" t="s">
        <v>28</v>
      </c>
      <c r="N17" s="53"/>
      <c r="O17" s="54"/>
      <c r="P17" s="54"/>
      <c r="Q17" s="55"/>
      <c r="U17" s="12"/>
    </row>
    <row r="18" spans="2:21" x14ac:dyDescent="0.2">
      <c r="B18" s="150">
        <f>COUNTIF('1-4'!C5:C49,"*")</f>
        <v>45</v>
      </c>
      <c r="C18" s="151"/>
      <c r="D18" s="56">
        <f>COUNTIF(KPA_AA!R8:R30, 4)</f>
        <v>1</v>
      </c>
      <c r="E18" s="56">
        <f>COUNTIF(KPA_AA!R8:R30, 3.5)</f>
        <v>0</v>
      </c>
      <c r="F18" s="56">
        <f>COUNTIF(KPA_AA!R8:R30, 3)</f>
        <v>0</v>
      </c>
      <c r="G18" s="56">
        <f>COUNTIF(KPA_AA!R8:R30, 2.5)</f>
        <v>0</v>
      </c>
      <c r="H18" s="56">
        <f>COUNTIF(KPA_AA!R8:R30, 2)</f>
        <v>0</v>
      </c>
      <c r="I18" s="56">
        <f>COUNTIF(KPA_AA!R8:R30, 1.5)</f>
        <v>0</v>
      </c>
      <c r="J18" s="56">
        <f>COUNTIF(KPA_AA!R8:R30, 1)</f>
        <v>0</v>
      </c>
      <c r="K18" s="56">
        <f>COUNTIF(KPA_AA!R8:R30, 0)</f>
        <v>2</v>
      </c>
      <c r="L18" s="19">
        <f>COUNTIF(KPA_AA!R8:R30, "ร")</f>
        <v>0</v>
      </c>
      <c r="M18" s="57">
        <f>COUNTIF(KPA_AA!R8:R30, "มส")</f>
        <v>0</v>
      </c>
      <c r="N18" s="58">
        <f>SUM(D18:M18)</f>
        <v>3</v>
      </c>
      <c r="Q18" s="59"/>
    </row>
    <row r="19" spans="2:21" x14ac:dyDescent="0.2">
      <c r="B19" s="150" t="s">
        <v>11</v>
      </c>
      <c r="C19" s="151"/>
      <c r="D19" s="60">
        <f>IF(D18="","", IFERROR((100*D18)/$B$18, ""))</f>
        <v>2.2222222222222223</v>
      </c>
      <c r="E19" s="60">
        <f t="shared" ref="E19:M19" si="0">IF(E18="","", IFERROR((100*E18)/$B$18, ""))</f>
        <v>0</v>
      </c>
      <c r="F19" s="60">
        <f t="shared" si="0"/>
        <v>0</v>
      </c>
      <c r="G19" s="60">
        <f t="shared" si="0"/>
        <v>0</v>
      </c>
      <c r="H19" s="60">
        <f t="shared" si="0"/>
        <v>0</v>
      </c>
      <c r="I19" s="60">
        <f t="shared" si="0"/>
        <v>0</v>
      </c>
      <c r="J19" s="60">
        <f t="shared" si="0"/>
        <v>0</v>
      </c>
      <c r="K19" s="60">
        <f t="shared" si="0"/>
        <v>4.4444444444444446</v>
      </c>
      <c r="L19" s="60">
        <f t="shared" si="0"/>
        <v>0</v>
      </c>
      <c r="M19" s="60">
        <f t="shared" si="0"/>
        <v>0</v>
      </c>
      <c r="N19" s="61">
        <f>SUM(D19:M19)</f>
        <v>6.666666666666667</v>
      </c>
      <c r="O19" s="62"/>
      <c r="P19" s="62"/>
      <c r="Q19" s="63"/>
    </row>
    <row r="20" spans="2:21" ht="16.5" customHeight="1" thickBot="1" x14ac:dyDescent="0.25">
      <c r="O20" s="64"/>
      <c r="P20" s="64"/>
    </row>
    <row r="21" spans="2:21" x14ac:dyDescent="0.2">
      <c r="B21" s="141" t="s">
        <v>12</v>
      </c>
      <c r="C21" s="142"/>
      <c r="D21" s="142"/>
      <c r="E21" s="142"/>
      <c r="F21" s="142"/>
      <c r="G21" s="142"/>
      <c r="H21" s="143"/>
      <c r="J21" s="141" t="s">
        <v>17</v>
      </c>
      <c r="K21" s="142"/>
      <c r="L21" s="142"/>
      <c r="M21" s="142"/>
      <c r="N21" s="142"/>
      <c r="O21" s="142"/>
      <c r="P21" s="142"/>
      <c r="Q21" s="143"/>
    </row>
    <row r="22" spans="2:21" x14ac:dyDescent="0.2">
      <c r="B22" s="65" t="s">
        <v>13</v>
      </c>
      <c r="C22" s="144" t="s">
        <v>14</v>
      </c>
      <c r="D22" s="144"/>
      <c r="E22" s="144" t="s">
        <v>15</v>
      </c>
      <c r="F22" s="144"/>
      <c r="G22" s="144" t="s">
        <v>16</v>
      </c>
      <c r="H22" s="145"/>
      <c r="J22" s="155" t="s">
        <v>13</v>
      </c>
      <c r="K22" s="144"/>
      <c r="L22" s="144" t="s">
        <v>14</v>
      </c>
      <c r="M22" s="144"/>
      <c r="N22" s="144" t="s">
        <v>15</v>
      </c>
      <c r="O22" s="144"/>
      <c r="P22" s="144" t="s">
        <v>16</v>
      </c>
      <c r="Q22" s="145"/>
    </row>
    <row r="23" spans="2:21" x14ac:dyDescent="0.2">
      <c r="B23" s="65">
        <f>COUNTIF(ประเมินคุณลักษณะอันพึงประสงค์!L6:L55, 3)</f>
        <v>1</v>
      </c>
      <c r="C23" s="157">
        <f>COUNTIF(ประเมินคุณลักษณะอันพึงประสงค์!L6:L55, 2)</f>
        <v>1</v>
      </c>
      <c r="D23" s="158"/>
      <c r="E23" s="144">
        <f>COUNTIF(ประเมินคุณลักษณะอันพึงประสงค์!L6:L55, 1)</f>
        <v>0</v>
      </c>
      <c r="F23" s="144"/>
      <c r="G23" s="144">
        <f>COUNTIF(ประเมินคุณลักษณะอันพึงประสงค์!L6:L55, 0)</f>
        <v>0</v>
      </c>
      <c r="H23" s="145"/>
      <c r="J23" s="155">
        <f>COUNTIF(ประเมินคุณลักษณะอันพึงประสงค์!S6:S55, 3)</f>
        <v>1</v>
      </c>
      <c r="K23" s="144"/>
      <c r="L23" s="144">
        <f>COUNTIF(ประเมินคุณลักษณะอันพึงประสงค์!S6:S55, 2)</f>
        <v>2</v>
      </c>
      <c r="M23" s="144"/>
      <c r="N23" s="144">
        <f>COUNTIF(ประเมินคุณลักษณะอันพึงประสงค์!S6:S55, 1)</f>
        <v>0</v>
      </c>
      <c r="O23" s="144"/>
      <c r="P23" s="144">
        <f>COUNTIF(ประเมินคุณลักษณะอันพึงประสงค์!S6:S55, 0)</f>
        <v>0</v>
      </c>
      <c r="Q23" s="145"/>
    </row>
    <row r="24" spans="2:21" ht="6.75" customHeight="1" x14ac:dyDescent="0.2"/>
    <row r="25" spans="2:21" x14ac:dyDescent="0.2">
      <c r="B25" s="140" t="s">
        <v>18</v>
      </c>
      <c r="C25" s="140"/>
      <c r="D25" s="140"/>
    </row>
    <row r="26" spans="2:21" x14ac:dyDescent="0.2">
      <c r="B26" s="66"/>
      <c r="C26" s="67" t="s">
        <v>21</v>
      </c>
      <c r="D26" s="133"/>
      <c r="E26" s="133"/>
      <c r="F26" s="133"/>
      <c r="G26" s="133"/>
      <c r="H26" s="133"/>
      <c r="I26" s="133"/>
      <c r="J26" s="133"/>
      <c r="K26" s="133"/>
      <c r="L26" s="133"/>
      <c r="M26" s="50" t="s">
        <v>7</v>
      </c>
      <c r="N26" s="50"/>
    </row>
    <row r="27" spans="2:21" x14ac:dyDescent="0.2">
      <c r="B27" s="66"/>
      <c r="C27" s="67" t="s">
        <v>21</v>
      </c>
      <c r="D27" s="134"/>
      <c r="E27" s="134"/>
      <c r="F27" s="134"/>
      <c r="G27" s="134"/>
      <c r="H27" s="134"/>
      <c r="I27" s="134"/>
      <c r="J27" s="134"/>
      <c r="K27" s="134"/>
      <c r="L27" s="134"/>
      <c r="M27" s="50" t="s">
        <v>22</v>
      </c>
      <c r="N27" s="50"/>
      <c r="O27" s="50"/>
      <c r="P27" s="50"/>
    </row>
    <row r="28" spans="2:21" x14ac:dyDescent="0.2">
      <c r="B28" s="66"/>
      <c r="C28" s="67" t="s">
        <v>21</v>
      </c>
      <c r="D28" s="134"/>
      <c r="E28" s="134"/>
      <c r="F28" s="134"/>
      <c r="G28" s="134"/>
      <c r="H28" s="134"/>
      <c r="I28" s="134"/>
      <c r="J28" s="134"/>
      <c r="K28" s="134"/>
      <c r="L28" s="134"/>
      <c r="M28" s="50" t="s">
        <v>36</v>
      </c>
      <c r="N28" s="50"/>
      <c r="O28" s="50"/>
      <c r="P28" s="50"/>
    </row>
    <row r="29" spans="2:21" x14ac:dyDescent="0.2">
      <c r="B29" s="140" t="s">
        <v>23</v>
      </c>
      <c r="C29" s="140"/>
      <c r="D29" s="140"/>
      <c r="E29" s="140"/>
      <c r="H29" s="127"/>
      <c r="I29" s="127"/>
      <c r="J29" s="127"/>
      <c r="K29" s="127"/>
      <c r="L29" s="127"/>
    </row>
    <row r="30" spans="2:21" x14ac:dyDescent="0.5">
      <c r="C30" s="67" t="s">
        <v>21</v>
      </c>
      <c r="D30" s="133"/>
      <c r="E30" s="133"/>
      <c r="F30" s="133"/>
      <c r="G30" s="133"/>
      <c r="H30" s="133"/>
      <c r="I30" s="133"/>
      <c r="J30" s="133"/>
      <c r="K30" s="133"/>
      <c r="L30" s="133"/>
      <c r="M30" s="68" t="s">
        <v>37</v>
      </c>
      <c r="N30" s="68"/>
      <c r="O30" s="68"/>
      <c r="P30" s="68"/>
      <c r="Q30" s="69"/>
    </row>
    <row r="31" spans="2:21" x14ac:dyDescent="0.5">
      <c r="C31" s="67"/>
      <c r="D31" s="47"/>
      <c r="E31" s="47"/>
      <c r="F31" s="47"/>
      <c r="G31" s="47"/>
      <c r="H31" s="47"/>
      <c r="I31" s="47"/>
      <c r="J31" s="47"/>
      <c r="K31" s="47"/>
      <c r="L31" s="47"/>
      <c r="M31" s="68"/>
      <c r="N31" s="68"/>
      <c r="O31" s="68"/>
      <c r="P31" s="68"/>
      <c r="Q31" s="69"/>
    </row>
    <row r="32" spans="2:21" ht="22.5" x14ac:dyDescent="0.2">
      <c r="C32" s="72" t="s">
        <v>83</v>
      </c>
      <c r="D32" s="50" t="s">
        <v>19</v>
      </c>
      <c r="E32" s="50"/>
      <c r="F32" s="72" t="s">
        <v>83</v>
      </c>
      <c r="G32" s="50" t="s">
        <v>20</v>
      </c>
      <c r="H32" s="50"/>
      <c r="J32" s="127" t="s">
        <v>34</v>
      </c>
      <c r="K32" s="127"/>
      <c r="L32" s="127"/>
      <c r="M32" s="127"/>
      <c r="N32" s="127"/>
      <c r="O32" s="127"/>
      <c r="P32" s="127"/>
      <c r="Q32" s="127"/>
    </row>
    <row r="33" spans="10:17" x14ac:dyDescent="0.2">
      <c r="J33" s="47"/>
      <c r="K33" s="48"/>
      <c r="L33" s="131" t="s">
        <v>35</v>
      </c>
      <c r="M33" s="131"/>
      <c r="N33" s="131"/>
      <c r="O33" s="131"/>
      <c r="P33" s="48"/>
      <c r="Q33" s="47"/>
    </row>
    <row r="34" spans="10:17" x14ac:dyDescent="0.2">
      <c r="K34" s="131" t="s">
        <v>33</v>
      </c>
      <c r="L34" s="131"/>
      <c r="M34" s="131"/>
      <c r="N34" s="131"/>
      <c r="O34" s="131"/>
      <c r="P34" s="131"/>
    </row>
    <row r="35" spans="10:17" x14ac:dyDescent="0.2">
      <c r="J35" s="50" t="s">
        <v>24</v>
      </c>
      <c r="K35" s="50"/>
      <c r="L35" s="50" t="s">
        <v>25</v>
      </c>
      <c r="M35" s="156"/>
      <c r="N35" s="156"/>
      <c r="O35" s="156"/>
      <c r="P35" s="50" t="s">
        <v>26</v>
      </c>
      <c r="Q35" s="70"/>
    </row>
    <row r="36" spans="10:17" x14ac:dyDescent="0.2">
      <c r="K36" s="71"/>
    </row>
  </sheetData>
  <mergeCells count="51">
    <mergeCell ref="B7:Q7"/>
    <mergeCell ref="B15:D15"/>
    <mergeCell ref="K11:L11"/>
    <mergeCell ref="C10:L10"/>
    <mergeCell ref="B9:C9"/>
    <mergeCell ref="K9:L9"/>
    <mergeCell ref="M9:N9"/>
    <mergeCell ref="O9:Q9"/>
    <mergeCell ref="O10:Q10"/>
    <mergeCell ref="C12:Q12"/>
    <mergeCell ref="C13:Q13"/>
    <mergeCell ref="P22:Q22"/>
    <mergeCell ref="J21:Q21"/>
    <mergeCell ref="J23:K23"/>
    <mergeCell ref="L23:M23"/>
    <mergeCell ref="L22:M22"/>
    <mergeCell ref="P23:Q23"/>
    <mergeCell ref="G23:H23"/>
    <mergeCell ref="J22:K22"/>
    <mergeCell ref="E22:F22"/>
    <mergeCell ref="M35:O35"/>
    <mergeCell ref="H29:L29"/>
    <mergeCell ref="B29:E29"/>
    <mergeCell ref="N23:O23"/>
    <mergeCell ref="B25:D25"/>
    <mergeCell ref="E23:F23"/>
    <mergeCell ref="C23:D23"/>
    <mergeCell ref="N22:O22"/>
    <mergeCell ref="B21:H21"/>
    <mergeCell ref="G22:H22"/>
    <mergeCell ref="B16:C17"/>
    <mergeCell ref="B18:C18"/>
    <mergeCell ref="B19:C19"/>
    <mergeCell ref="D16:K16"/>
    <mergeCell ref="C22:D22"/>
    <mergeCell ref="P1:Q1"/>
    <mergeCell ref="E11:F11"/>
    <mergeCell ref="O11:P11"/>
    <mergeCell ref="B6:Q6"/>
    <mergeCell ref="K34:P34"/>
    <mergeCell ref="D9:H9"/>
    <mergeCell ref="L33:O33"/>
    <mergeCell ref="D26:L26"/>
    <mergeCell ref="D27:L27"/>
    <mergeCell ref="D28:L28"/>
    <mergeCell ref="D30:L30"/>
    <mergeCell ref="L16:M16"/>
    <mergeCell ref="N16:Q16"/>
    <mergeCell ref="B11:D11"/>
    <mergeCell ref="J32:Q32"/>
    <mergeCell ref="I9:J9"/>
  </mergeCells>
  <pageMargins left="0.52" right="0.11811023622047245" top="0.19" bottom="0.35433070866141736" header="0.17" footer="0.31496062992125984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699B2-8CF1-468F-AC9E-A4A9B37DEB64}">
  <dimension ref="A1:AW159"/>
  <sheetViews>
    <sheetView zoomScale="145" zoomScaleNormal="145" workbookViewId="0">
      <selection activeCell="AM4" sqref="AM4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9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33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34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35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36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9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9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9" s="2" customFormat="1" ht="15" customHeight="1" x14ac:dyDescent="0.25">
      <c r="A4" s="178"/>
      <c r="B4" s="228"/>
      <c r="C4" s="233"/>
      <c r="D4" s="78" t="s">
        <v>139</v>
      </c>
      <c r="E4" s="226" t="s">
        <v>272</v>
      </c>
      <c r="F4" s="226" t="s">
        <v>273</v>
      </c>
      <c r="G4" s="226" t="s">
        <v>274</v>
      </c>
      <c r="H4" s="226" t="s">
        <v>275</v>
      </c>
      <c r="I4" s="226"/>
      <c r="J4" s="226"/>
      <c r="K4" s="226"/>
      <c r="L4" s="226"/>
      <c r="M4" s="226"/>
      <c r="N4" s="226"/>
      <c r="O4" s="226" t="s">
        <v>276</v>
      </c>
      <c r="P4" s="226" t="s">
        <v>277</v>
      </c>
      <c r="Q4" s="226" t="s">
        <v>278</v>
      </c>
      <c r="R4" s="226" t="s">
        <v>279</v>
      </c>
      <c r="S4" s="226"/>
      <c r="T4" s="226"/>
      <c r="U4" s="226"/>
      <c r="V4" s="226"/>
      <c r="W4" s="226"/>
      <c r="X4" s="226"/>
      <c r="Y4" s="226" t="s">
        <v>280</v>
      </c>
      <c r="Z4" s="226" t="s">
        <v>281</v>
      </c>
      <c r="AA4" s="226" t="s">
        <v>303</v>
      </c>
      <c r="AB4" s="226" t="s">
        <v>282</v>
      </c>
      <c r="AC4" s="226"/>
      <c r="AD4" s="226"/>
      <c r="AE4" s="226"/>
      <c r="AF4" s="226"/>
      <c r="AG4" s="226"/>
      <c r="AH4" s="226"/>
      <c r="AI4" s="226" t="s">
        <v>283</v>
      </c>
      <c r="AJ4" s="226" t="s">
        <v>284</v>
      </c>
      <c r="AK4" s="226" t="s">
        <v>285</v>
      </c>
      <c r="AL4" s="226" t="s">
        <v>286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9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  <c r="AW5" s="3"/>
    </row>
    <row r="6" spans="1:49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  <c r="AW6" s="3"/>
    </row>
    <row r="7" spans="1:49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  <c r="AW7" s="3"/>
    </row>
    <row r="8" spans="1:49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  <c r="AW8" s="3"/>
    </row>
    <row r="9" spans="1:49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  <c r="AW9" s="3"/>
    </row>
    <row r="10" spans="1:49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  <c r="AW10" s="3"/>
    </row>
    <row r="11" spans="1:49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  <c r="AW11" s="3"/>
    </row>
    <row r="12" spans="1:49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  <c r="AW12" s="3"/>
    </row>
    <row r="13" spans="1:49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  <c r="AW13" s="3"/>
    </row>
    <row r="14" spans="1:49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  <c r="AW14" s="3"/>
    </row>
    <row r="15" spans="1:49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  <c r="AW15" s="3"/>
    </row>
    <row r="16" spans="1:49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  <c r="AW16" s="3"/>
    </row>
    <row r="17" spans="1:49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  <c r="AW17" s="3"/>
    </row>
    <row r="18" spans="1:49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  <c r="AW18" s="3"/>
    </row>
    <row r="19" spans="1:49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  <c r="AW19" s="3"/>
    </row>
    <row r="20" spans="1:49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  <c r="AW20" s="3"/>
    </row>
    <row r="21" spans="1:49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  <c r="AW21" s="3"/>
    </row>
    <row r="22" spans="1:49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  <c r="AW22" s="3"/>
    </row>
    <row r="23" spans="1:49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  <c r="AW23" s="3"/>
    </row>
    <row r="24" spans="1:49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  <c r="AW24" s="3"/>
    </row>
    <row r="25" spans="1:49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  <c r="AW25" s="3"/>
    </row>
    <row r="26" spans="1:49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  <c r="AW26" s="3"/>
    </row>
    <row r="27" spans="1:49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  <c r="AW27" s="3"/>
    </row>
    <row r="28" spans="1:49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  <c r="AW28" s="3"/>
    </row>
    <row r="29" spans="1:49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  <c r="AW29" s="3"/>
    </row>
    <row r="30" spans="1:49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  <c r="AW30" s="3"/>
    </row>
    <row r="31" spans="1:49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  <c r="AW31" s="3"/>
    </row>
    <row r="32" spans="1:49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  <c r="AW32" s="3"/>
    </row>
    <row r="33" spans="1:49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  <c r="AW33" s="3"/>
    </row>
    <row r="34" spans="1:49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  <c r="AW34" s="3"/>
    </row>
    <row r="35" spans="1:49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  <c r="AW35" s="3"/>
    </row>
    <row r="36" spans="1:49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  <c r="AW36" s="3"/>
    </row>
    <row r="37" spans="1:49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  <c r="AW37" s="3"/>
    </row>
    <row r="38" spans="1:49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  <c r="AW38" s="3"/>
    </row>
    <row r="39" spans="1:49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  <c r="AW39" s="3"/>
    </row>
    <row r="40" spans="1:49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  <c r="AW40" s="3"/>
    </row>
    <row r="41" spans="1:49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  <c r="AW41" s="3"/>
    </row>
    <row r="42" spans="1:49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  <c r="AW42" s="3"/>
    </row>
    <row r="43" spans="1:49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  <c r="AW43" s="3"/>
    </row>
    <row r="44" spans="1:49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  <c r="AW44" s="3"/>
    </row>
    <row r="45" spans="1:49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  <c r="AW45" s="3"/>
    </row>
    <row r="46" spans="1:49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  <c r="AW46" s="3"/>
    </row>
    <row r="47" spans="1:49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  <c r="AW47" s="3"/>
    </row>
    <row r="48" spans="1:49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  <c r="AW48" s="3"/>
    </row>
    <row r="49" spans="1:49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  <c r="AW49" s="3"/>
    </row>
    <row r="50" spans="1:49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  <c r="AW50" s="3"/>
    </row>
    <row r="51" spans="1:49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  <c r="AW51" s="3"/>
    </row>
    <row r="52" spans="1:49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  <c r="AW52" s="3"/>
    </row>
    <row r="53" spans="1:49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  <c r="AW53" s="3"/>
    </row>
    <row r="54" spans="1:49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  <c r="AW54" s="3"/>
    </row>
    <row r="55" spans="1:49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  <c r="AW55" s="3"/>
    </row>
    <row r="56" spans="1:49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  <c r="AW56" s="3"/>
    </row>
    <row r="57" spans="1:49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  <c r="AW57" s="3"/>
    </row>
    <row r="58" spans="1:49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  <c r="AW58" s="3"/>
    </row>
    <row r="59" spans="1:49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  <c r="AW59" s="3"/>
    </row>
    <row r="60" spans="1:49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  <c r="AW60" s="3"/>
    </row>
    <row r="61" spans="1:49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  <c r="AW61" s="3"/>
    </row>
    <row r="62" spans="1:49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  <c r="AW62" s="3"/>
    </row>
    <row r="63" spans="1:49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  <c r="AW63" s="3"/>
    </row>
    <row r="64" spans="1:49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  <c r="AW64" s="3"/>
    </row>
    <row r="65" spans="1:49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  <c r="AW65" s="3"/>
    </row>
    <row r="66" spans="1:49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  <c r="AW66" s="3"/>
    </row>
    <row r="67" spans="1:49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  <c r="AW67" s="3"/>
    </row>
    <row r="68" spans="1:49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  <c r="AW68" s="3"/>
    </row>
    <row r="69" spans="1:49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  <c r="AW69" s="3"/>
    </row>
    <row r="70" spans="1:49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  <c r="AW70" s="3"/>
    </row>
    <row r="71" spans="1:49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  <c r="AW71" s="3"/>
    </row>
    <row r="72" spans="1:49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  <c r="AW72" s="3"/>
    </row>
    <row r="73" spans="1:49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  <c r="AW73" s="3"/>
    </row>
    <row r="74" spans="1:49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  <c r="AW74" s="3"/>
    </row>
    <row r="75" spans="1:49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  <c r="AW75" s="3"/>
    </row>
    <row r="76" spans="1:49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  <c r="AW76" s="3"/>
    </row>
    <row r="77" spans="1:49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  <c r="AW77" s="3"/>
    </row>
    <row r="78" spans="1:49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  <c r="AW78" s="3"/>
    </row>
    <row r="79" spans="1:49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  <c r="AW79" s="3"/>
    </row>
    <row r="80" spans="1:49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  <c r="AW80" s="3"/>
    </row>
    <row r="81" spans="1:49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  <c r="AW81" s="3"/>
    </row>
    <row r="82" spans="1:49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  <c r="AW82" s="3"/>
    </row>
    <row r="83" spans="1:49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  <c r="AW83" s="3"/>
    </row>
    <row r="84" spans="1:49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  <c r="AW84" s="3"/>
    </row>
    <row r="85" spans="1:49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  <c r="AW85" s="3"/>
    </row>
    <row r="86" spans="1:49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  <c r="AW86" s="3"/>
    </row>
    <row r="87" spans="1:49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  <c r="AW87" s="3"/>
    </row>
    <row r="88" spans="1:49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  <c r="AW88" s="3"/>
    </row>
    <row r="89" spans="1:49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  <c r="AW89" s="3"/>
    </row>
    <row r="90" spans="1:49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  <c r="AW90" s="3"/>
    </row>
    <row r="91" spans="1:49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  <c r="AW91" s="3"/>
    </row>
    <row r="92" spans="1:49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  <c r="AW92" s="3"/>
    </row>
    <row r="93" spans="1:49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  <c r="AW93" s="3"/>
    </row>
    <row r="94" spans="1:49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  <c r="AW94" s="3"/>
    </row>
    <row r="95" spans="1:49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  <c r="AW95" s="3"/>
    </row>
    <row r="96" spans="1:49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  <c r="AW96" s="3"/>
    </row>
    <row r="97" spans="1:49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  <c r="AW97" s="3"/>
    </row>
    <row r="98" spans="1:49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  <c r="AW98" s="3"/>
    </row>
    <row r="99" spans="1:49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  <c r="AW99" s="3"/>
    </row>
    <row r="100" spans="1:49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  <c r="AW100" s="3"/>
    </row>
    <row r="101" spans="1:49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  <c r="AW101" s="3"/>
    </row>
    <row r="102" spans="1:49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  <c r="AW102" s="3"/>
    </row>
    <row r="103" spans="1:49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  <c r="AW103" s="3"/>
    </row>
    <row r="104" spans="1:49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  <c r="AW104" s="3"/>
    </row>
    <row r="105" spans="1:49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  <c r="AW105" s="3"/>
    </row>
    <row r="106" spans="1:49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  <c r="AW106" s="3"/>
    </row>
    <row r="107" spans="1:49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  <c r="AW107" s="3"/>
    </row>
    <row r="108" spans="1:49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  <c r="AW108" s="3"/>
    </row>
    <row r="109" spans="1:49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  <c r="AW109" s="3"/>
    </row>
    <row r="110" spans="1:49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  <c r="AW110" s="3"/>
    </row>
    <row r="111" spans="1:49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  <c r="AW111" s="3"/>
    </row>
    <row r="112" spans="1:49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  <c r="AW112" s="3"/>
    </row>
    <row r="113" spans="1:49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  <c r="AW113" s="3"/>
    </row>
    <row r="114" spans="1:49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  <c r="AW114" s="3"/>
    </row>
    <row r="115" spans="1:49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  <c r="AW115" s="3"/>
    </row>
    <row r="116" spans="1:49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  <c r="AW116" s="3"/>
    </row>
    <row r="117" spans="1:49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  <c r="AW117" s="3"/>
    </row>
    <row r="118" spans="1:49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  <c r="AW118" s="3"/>
    </row>
    <row r="119" spans="1:49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  <c r="AW119" s="3"/>
    </row>
    <row r="120" spans="1:49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  <c r="AW120" s="3"/>
    </row>
    <row r="121" spans="1:49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  <c r="AW121" s="3"/>
    </row>
    <row r="122" spans="1:49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  <c r="AW122" s="3"/>
    </row>
    <row r="123" spans="1:49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  <c r="AW123" s="3"/>
    </row>
    <row r="124" spans="1:49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  <c r="AW124" s="3"/>
    </row>
    <row r="125" spans="1:49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  <c r="AW125" s="3"/>
    </row>
    <row r="126" spans="1:49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  <c r="AW126" s="3"/>
    </row>
    <row r="127" spans="1:49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  <c r="AW127" s="3"/>
    </row>
    <row r="128" spans="1:49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  <c r="AW128" s="3"/>
    </row>
    <row r="129" spans="1:49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  <c r="AW129" s="3"/>
    </row>
    <row r="130" spans="1:49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  <c r="AW130" s="3"/>
    </row>
    <row r="131" spans="1:49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  <c r="AW131" s="3"/>
    </row>
    <row r="132" spans="1:49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  <c r="AW132" s="3"/>
    </row>
    <row r="133" spans="1:49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  <c r="AW133" s="3"/>
    </row>
    <row r="134" spans="1:49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  <c r="AW134" s="3"/>
    </row>
    <row r="135" spans="1:49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  <c r="AW135" s="3"/>
    </row>
    <row r="136" spans="1:49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  <c r="AW136" s="3"/>
    </row>
    <row r="137" spans="1:49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  <c r="AW137" s="3"/>
    </row>
    <row r="138" spans="1:49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  <c r="AW138" s="3"/>
    </row>
    <row r="139" spans="1:49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  <c r="AW139" s="3"/>
    </row>
    <row r="140" spans="1:49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  <c r="AW140" s="3"/>
    </row>
    <row r="141" spans="1:49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  <c r="AW141" s="3"/>
    </row>
    <row r="142" spans="1:49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  <c r="AW142" s="3"/>
    </row>
    <row r="143" spans="1:49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  <c r="AW143" s="3"/>
    </row>
    <row r="144" spans="1:49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  <c r="AW144" s="3"/>
    </row>
    <row r="145" spans="1:49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  <c r="AW145" s="3"/>
    </row>
    <row r="146" spans="1:49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  <c r="AW146" s="3"/>
    </row>
    <row r="147" spans="1:49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  <c r="AW147" s="3"/>
    </row>
    <row r="148" spans="1:49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  <c r="AW148" s="3"/>
    </row>
    <row r="149" spans="1:49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  <c r="AW149" s="3"/>
    </row>
    <row r="150" spans="1:49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  <c r="AW150" s="3"/>
    </row>
    <row r="151" spans="1:49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  <c r="AW151" s="3"/>
    </row>
    <row r="152" spans="1:49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  <c r="AW152" s="3"/>
    </row>
    <row r="153" spans="1:49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  <c r="AW153" s="3"/>
    </row>
    <row r="154" spans="1:49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  <c r="AW154" s="3"/>
    </row>
    <row r="155" spans="1:49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  <c r="AW155" s="3"/>
    </row>
    <row r="156" spans="1:49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  <c r="AW156" s="3"/>
    </row>
    <row r="157" spans="1:49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  <c r="AW157" s="3"/>
    </row>
    <row r="158" spans="1:49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  <c r="AW158" s="3"/>
    </row>
    <row r="159" spans="1:49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  <c r="AW159" s="3"/>
    </row>
  </sheetData>
  <mergeCells count="33">
    <mergeCell ref="Y1:AH1"/>
    <mergeCell ref="E2:N2"/>
    <mergeCell ref="O2:X2"/>
    <mergeCell ref="Y2:AH2"/>
    <mergeCell ref="E3:F3"/>
    <mergeCell ref="A1:A4"/>
    <mergeCell ref="B1:B4"/>
    <mergeCell ref="C1:C4"/>
    <mergeCell ref="E1:N1"/>
    <mergeCell ref="O1:X1"/>
    <mergeCell ref="AQ3:AR3"/>
    <mergeCell ref="AI1:AR1"/>
    <mergeCell ref="AS1:AU1"/>
    <mergeCell ref="Q3:R3"/>
    <mergeCell ref="AI2:AR2"/>
    <mergeCell ref="AS2:AU3"/>
    <mergeCell ref="G3:H3"/>
    <mergeCell ref="I3:J3"/>
    <mergeCell ref="K3:L3"/>
    <mergeCell ref="M3:N3"/>
    <mergeCell ref="O3:P3"/>
    <mergeCell ref="AO3:AP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8EF89-6F90-486D-92BB-17C14D44410F}">
  <dimension ref="A1:AW159"/>
  <sheetViews>
    <sheetView tabSelected="1" zoomScale="145" zoomScaleNormal="145" workbookViewId="0">
      <selection activeCell="AM6" sqref="AM6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9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37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38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39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40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9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9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9" s="2" customFormat="1" ht="15" customHeight="1" x14ac:dyDescent="0.25">
      <c r="A4" s="178"/>
      <c r="B4" s="228"/>
      <c r="C4" s="233"/>
      <c r="D4" s="78" t="s">
        <v>139</v>
      </c>
      <c r="E4" s="226" t="s">
        <v>287</v>
      </c>
      <c r="F4" s="226" t="s">
        <v>288</v>
      </c>
      <c r="G4" s="226" t="s">
        <v>289</v>
      </c>
      <c r="H4" s="226" t="s">
        <v>290</v>
      </c>
      <c r="I4" s="226"/>
      <c r="J4" s="226"/>
      <c r="K4" s="226"/>
      <c r="L4" s="226"/>
      <c r="M4" s="226"/>
      <c r="N4" s="226"/>
      <c r="O4" s="226" t="s">
        <v>291</v>
      </c>
      <c r="P4" s="226" t="s">
        <v>292</v>
      </c>
      <c r="Q4" s="226" t="s">
        <v>304</v>
      </c>
      <c r="R4" s="226" t="s">
        <v>293</v>
      </c>
      <c r="S4" s="226"/>
      <c r="T4" s="226"/>
      <c r="U4" s="226"/>
      <c r="V4" s="226"/>
      <c r="W4" s="226"/>
      <c r="X4" s="226"/>
      <c r="Y4" s="226" t="s">
        <v>294</v>
      </c>
      <c r="Z4" s="226" t="s">
        <v>295</v>
      </c>
      <c r="AA4" s="226" t="s">
        <v>296</v>
      </c>
      <c r="AB4" s="226" t="s">
        <v>297</v>
      </c>
      <c r="AC4" s="226"/>
      <c r="AD4" s="226"/>
      <c r="AE4" s="226"/>
      <c r="AF4" s="226"/>
      <c r="AG4" s="226"/>
      <c r="AH4" s="226"/>
      <c r="AI4" s="226" t="s">
        <v>298</v>
      </c>
      <c r="AJ4" s="226" t="s">
        <v>299</v>
      </c>
      <c r="AK4" s="226" t="s">
        <v>300</v>
      </c>
      <c r="AL4" s="226" t="s">
        <v>301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9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  <c r="AW5" s="3"/>
    </row>
    <row r="6" spans="1:49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  <c r="AW6" s="3"/>
    </row>
    <row r="7" spans="1:49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  <c r="AW7" s="3"/>
    </row>
    <row r="8" spans="1:49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  <c r="AW8" s="3"/>
    </row>
    <row r="9" spans="1:49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  <c r="AW9" s="3"/>
    </row>
    <row r="10" spans="1:49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  <c r="AW10" s="3"/>
    </row>
    <row r="11" spans="1:49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  <c r="AW11" s="3"/>
    </row>
    <row r="12" spans="1:49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  <c r="AW12" s="3"/>
    </row>
    <row r="13" spans="1:49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  <c r="AW13" s="3"/>
    </row>
    <row r="14" spans="1:49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  <c r="AW14" s="3"/>
    </row>
    <row r="15" spans="1:49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  <c r="AW15" s="3"/>
    </row>
    <row r="16" spans="1:49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  <c r="AW16" s="3"/>
    </row>
    <row r="17" spans="1:49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  <c r="AW17" s="3"/>
    </row>
    <row r="18" spans="1:49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  <c r="AW18" s="3"/>
    </row>
    <row r="19" spans="1:49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  <c r="AW19" s="3"/>
    </row>
    <row r="20" spans="1:49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  <c r="AW20" s="3"/>
    </row>
    <row r="21" spans="1:49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  <c r="AW21" s="3"/>
    </row>
    <row r="22" spans="1:49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  <c r="AW22" s="3"/>
    </row>
    <row r="23" spans="1:49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  <c r="AW23" s="3"/>
    </row>
    <row r="24" spans="1:49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  <c r="AW24" s="3"/>
    </row>
    <row r="25" spans="1:49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  <c r="AW25" s="3"/>
    </row>
    <row r="26" spans="1:49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  <c r="AW26" s="3"/>
    </row>
    <row r="27" spans="1:49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  <c r="AW27" s="3"/>
    </row>
    <row r="28" spans="1:49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  <c r="AW28" s="3"/>
    </row>
    <row r="29" spans="1:49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  <c r="AW29" s="3"/>
    </row>
    <row r="30" spans="1:49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  <c r="AW30" s="3"/>
    </row>
    <row r="31" spans="1:49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  <c r="AW31" s="3"/>
    </row>
    <row r="32" spans="1:49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  <c r="AW32" s="3"/>
    </row>
    <row r="33" spans="1:49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  <c r="AW33" s="3"/>
    </row>
    <row r="34" spans="1:49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  <c r="AW34" s="3"/>
    </row>
    <row r="35" spans="1:49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  <c r="AW35" s="3"/>
    </row>
    <row r="36" spans="1:49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  <c r="AW36" s="3"/>
    </row>
    <row r="37" spans="1:49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  <c r="AW37" s="3"/>
    </row>
    <row r="38" spans="1:49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  <c r="AW38" s="3"/>
    </row>
    <row r="39" spans="1:49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  <c r="AW39" s="3"/>
    </row>
    <row r="40" spans="1:49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  <c r="AW40" s="3"/>
    </row>
    <row r="41" spans="1:49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  <c r="AW41" s="3"/>
    </row>
    <row r="42" spans="1:49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  <c r="AW42" s="3"/>
    </row>
    <row r="43" spans="1:49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  <c r="AW43" s="3"/>
    </row>
    <row r="44" spans="1:49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  <c r="AW44" s="3"/>
    </row>
    <row r="45" spans="1:49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  <c r="AW45" s="3"/>
    </row>
    <row r="46" spans="1:49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  <c r="AW46" s="3"/>
    </row>
    <row r="47" spans="1:49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  <c r="AW47" s="3"/>
    </row>
    <row r="48" spans="1:49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  <c r="AW48" s="3"/>
    </row>
    <row r="49" spans="1:49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  <c r="AW49" s="3"/>
    </row>
    <row r="50" spans="1:49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  <c r="AW50" s="3"/>
    </row>
    <row r="51" spans="1:49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  <c r="AW51" s="3"/>
    </row>
    <row r="52" spans="1:49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  <c r="AW52" s="3"/>
    </row>
    <row r="53" spans="1:49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  <c r="AW53" s="3"/>
    </row>
    <row r="54" spans="1:49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  <c r="AW54" s="3"/>
    </row>
    <row r="55" spans="1:49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  <c r="AW55" s="3"/>
    </row>
    <row r="56" spans="1:49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  <c r="AW56" s="3"/>
    </row>
    <row r="57" spans="1:49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  <c r="AW57" s="3"/>
    </row>
    <row r="58" spans="1:49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  <c r="AW58" s="3"/>
    </row>
    <row r="59" spans="1:49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  <c r="AW59" s="3"/>
    </row>
    <row r="60" spans="1:49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  <c r="AW60" s="3"/>
    </row>
    <row r="61" spans="1:49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  <c r="AW61" s="3"/>
    </row>
    <row r="62" spans="1:49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  <c r="AW62" s="3"/>
    </row>
    <row r="63" spans="1:49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  <c r="AW63" s="3"/>
    </row>
    <row r="64" spans="1:49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  <c r="AW64" s="3"/>
    </row>
    <row r="65" spans="1:49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  <c r="AW65" s="3"/>
    </row>
    <row r="66" spans="1:49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  <c r="AW66" s="3"/>
    </row>
    <row r="67" spans="1:49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  <c r="AW67" s="3"/>
    </row>
    <row r="68" spans="1:49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  <c r="AW68" s="3"/>
    </row>
    <row r="69" spans="1:49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  <c r="AW69" s="3"/>
    </row>
    <row r="70" spans="1:49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  <c r="AW70" s="3"/>
    </row>
    <row r="71" spans="1:49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  <c r="AW71" s="3"/>
    </row>
    <row r="72" spans="1:49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  <c r="AW72" s="3"/>
    </row>
    <row r="73" spans="1:49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  <c r="AW73" s="3"/>
    </row>
    <row r="74" spans="1:49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  <c r="AW74" s="3"/>
    </row>
    <row r="75" spans="1:49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  <c r="AW75" s="3"/>
    </row>
    <row r="76" spans="1:49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  <c r="AW76" s="3"/>
    </row>
    <row r="77" spans="1:49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  <c r="AW77" s="3"/>
    </row>
    <row r="78" spans="1:49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  <c r="AW78" s="3"/>
    </row>
    <row r="79" spans="1:49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  <c r="AW79" s="3"/>
    </row>
    <row r="80" spans="1:49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  <c r="AW80" s="3"/>
    </row>
    <row r="81" spans="1:49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  <c r="AW81" s="3"/>
    </row>
    <row r="82" spans="1:49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  <c r="AW82" s="3"/>
    </row>
    <row r="83" spans="1:49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  <c r="AW83" s="3"/>
    </row>
    <row r="84" spans="1:49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  <c r="AW84" s="3"/>
    </row>
    <row r="85" spans="1:49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  <c r="AW85" s="3"/>
    </row>
    <row r="86" spans="1:49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  <c r="AW86" s="3"/>
    </row>
    <row r="87" spans="1:49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  <c r="AW87" s="3"/>
    </row>
    <row r="88" spans="1:49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  <c r="AW88" s="3"/>
    </row>
    <row r="89" spans="1:49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  <c r="AW89" s="3"/>
    </row>
    <row r="90" spans="1:49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  <c r="AW90" s="3"/>
    </row>
    <row r="91" spans="1:49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  <c r="AW91" s="3"/>
    </row>
    <row r="92" spans="1:49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  <c r="AW92" s="3"/>
    </row>
    <row r="93" spans="1:49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  <c r="AW93" s="3"/>
    </row>
    <row r="94" spans="1:49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  <c r="AW94" s="3"/>
    </row>
    <row r="95" spans="1:49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  <c r="AW95" s="3"/>
    </row>
    <row r="96" spans="1:49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  <c r="AW96" s="3"/>
    </row>
    <row r="97" spans="1:49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  <c r="AW97" s="3"/>
    </row>
    <row r="98" spans="1:49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  <c r="AW98" s="3"/>
    </row>
    <row r="99" spans="1:49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  <c r="AW99" s="3"/>
    </row>
    <row r="100" spans="1:49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  <c r="AW100" s="3"/>
    </row>
    <row r="101" spans="1:49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  <c r="AW101" s="3"/>
    </row>
    <row r="102" spans="1:49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  <c r="AW102" s="3"/>
    </row>
    <row r="103" spans="1:49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  <c r="AW103" s="3"/>
    </row>
    <row r="104" spans="1:49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  <c r="AW104" s="3"/>
    </row>
    <row r="105" spans="1:49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  <c r="AW105" s="3"/>
    </row>
    <row r="106" spans="1:49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  <c r="AW106" s="3"/>
    </row>
    <row r="107" spans="1:49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  <c r="AW107" s="3"/>
    </row>
    <row r="108" spans="1:49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  <c r="AW108" s="3"/>
    </row>
    <row r="109" spans="1:49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  <c r="AW109" s="3"/>
    </row>
    <row r="110" spans="1:49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  <c r="AW110" s="3"/>
    </row>
    <row r="111" spans="1:49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  <c r="AW111" s="3"/>
    </row>
    <row r="112" spans="1:49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  <c r="AW112" s="3"/>
    </row>
    <row r="113" spans="1:49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  <c r="AW113" s="3"/>
    </row>
    <row r="114" spans="1:49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  <c r="AW114" s="3"/>
    </row>
    <row r="115" spans="1:49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  <c r="AW115" s="3"/>
    </row>
    <row r="116" spans="1:49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  <c r="AW116" s="3"/>
    </row>
    <row r="117" spans="1:49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  <c r="AW117" s="3"/>
    </row>
    <row r="118" spans="1:49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  <c r="AW118" s="3"/>
    </row>
    <row r="119" spans="1:49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  <c r="AW119" s="3"/>
    </row>
    <row r="120" spans="1:49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  <c r="AW120" s="3"/>
    </row>
    <row r="121" spans="1:49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  <c r="AW121" s="3"/>
    </row>
    <row r="122" spans="1:49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  <c r="AW122" s="3"/>
    </row>
    <row r="123" spans="1:49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  <c r="AW123" s="3"/>
    </row>
    <row r="124" spans="1:49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  <c r="AW124" s="3"/>
    </row>
    <row r="125" spans="1:49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  <c r="AW125" s="3"/>
    </row>
    <row r="126" spans="1:49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  <c r="AW126" s="3"/>
    </row>
    <row r="127" spans="1:49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  <c r="AW127" s="3"/>
    </row>
    <row r="128" spans="1:49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  <c r="AW128" s="3"/>
    </row>
    <row r="129" spans="1:49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  <c r="AW129" s="3"/>
    </row>
    <row r="130" spans="1:49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  <c r="AW130" s="3"/>
    </row>
    <row r="131" spans="1:49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  <c r="AW131" s="3"/>
    </row>
    <row r="132" spans="1:49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  <c r="AW132" s="3"/>
    </row>
    <row r="133" spans="1:49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  <c r="AW133" s="3"/>
    </row>
    <row r="134" spans="1:49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  <c r="AW134" s="3"/>
    </row>
    <row r="135" spans="1:49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  <c r="AW135" s="3"/>
    </row>
    <row r="136" spans="1:49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  <c r="AW136" s="3"/>
    </row>
    <row r="137" spans="1:49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  <c r="AW137" s="3"/>
    </row>
    <row r="138" spans="1:49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  <c r="AW138" s="3"/>
    </row>
    <row r="139" spans="1:49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  <c r="AW139" s="3"/>
    </row>
    <row r="140" spans="1:49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  <c r="AW140" s="3"/>
    </row>
    <row r="141" spans="1:49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  <c r="AW141" s="3"/>
    </row>
    <row r="142" spans="1:49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  <c r="AW142" s="3"/>
    </row>
    <row r="143" spans="1:49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  <c r="AW143" s="3"/>
    </row>
    <row r="144" spans="1:49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  <c r="AW144" s="3"/>
    </row>
    <row r="145" spans="1:49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  <c r="AW145" s="3"/>
    </row>
    <row r="146" spans="1:49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  <c r="AW146" s="3"/>
    </row>
    <row r="147" spans="1:49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  <c r="AW147" s="3"/>
    </row>
    <row r="148" spans="1:49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  <c r="AW148" s="3"/>
    </row>
    <row r="149" spans="1:49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  <c r="AW149" s="3"/>
    </row>
    <row r="150" spans="1:49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  <c r="AW150" s="3"/>
    </row>
    <row r="151" spans="1:49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  <c r="AW151" s="3"/>
    </row>
    <row r="152" spans="1:49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  <c r="AW152" s="3"/>
    </row>
    <row r="153" spans="1:49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  <c r="AW153" s="3"/>
    </row>
    <row r="154" spans="1:49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  <c r="AW154" s="3"/>
    </row>
    <row r="155" spans="1:49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  <c r="AW155" s="3"/>
    </row>
    <row r="156" spans="1:49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  <c r="AW156" s="3"/>
    </row>
    <row r="157" spans="1:49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  <c r="AW157" s="3"/>
    </row>
    <row r="158" spans="1:49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  <c r="AW158" s="3"/>
    </row>
    <row r="159" spans="1:49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  <c r="AW159" s="3"/>
    </row>
  </sheetData>
  <mergeCells count="33">
    <mergeCell ref="Y1:AH1"/>
    <mergeCell ref="E2:N2"/>
    <mergeCell ref="O2:X2"/>
    <mergeCell ref="Y2:AH2"/>
    <mergeCell ref="E3:F3"/>
    <mergeCell ref="A1:A4"/>
    <mergeCell ref="B1:B4"/>
    <mergeCell ref="C1:C4"/>
    <mergeCell ref="E1:N1"/>
    <mergeCell ref="O1:X1"/>
    <mergeCell ref="AQ3:AR3"/>
    <mergeCell ref="AI1:AR1"/>
    <mergeCell ref="AS1:AU1"/>
    <mergeCell ref="Q3:R3"/>
    <mergeCell ref="AI2:AR2"/>
    <mergeCell ref="AS2:AU3"/>
    <mergeCell ref="G3:H3"/>
    <mergeCell ref="I3:J3"/>
    <mergeCell ref="K3:L3"/>
    <mergeCell ref="M3:N3"/>
    <mergeCell ref="O3:P3"/>
    <mergeCell ref="AO3:AP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L50"/>
  <sheetViews>
    <sheetView zoomScale="120" zoomScaleNormal="120" workbookViewId="0">
      <selection activeCell="K8" sqref="K8"/>
    </sheetView>
  </sheetViews>
  <sheetFormatPr defaultColWidth="8.625" defaultRowHeight="18.75" x14ac:dyDescent="0.45"/>
  <cols>
    <col min="1" max="1" width="5.125" style="44" customWidth="1"/>
    <col min="2" max="2" width="7.125" style="44" customWidth="1"/>
    <col min="3" max="3" width="20.875" style="44" customWidth="1"/>
    <col min="4" max="4" width="5.875" style="44" customWidth="1"/>
    <col min="5" max="6" width="6.125" style="44" customWidth="1"/>
    <col min="7" max="7" width="6.5" style="44" customWidth="1"/>
    <col min="8" max="8" width="9.25" style="94" customWidth="1"/>
    <col min="9" max="9" width="6.25" style="94" customWidth="1"/>
    <col min="10" max="10" width="7" style="44" customWidth="1"/>
    <col min="11" max="16384" width="8.625" style="89"/>
  </cols>
  <sheetData>
    <row r="1" spans="1:10" ht="21.75" customHeight="1" x14ac:dyDescent="0.2">
      <c r="A1" s="187" t="s">
        <v>58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0" ht="18.75" customHeight="1" x14ac:dyDescent="0.2">
      <c r="A2" s="177" t="s">
        <v>55</v>
      </c>
      <c r="B2" s="179" t="s">
        <v>30</v>
      </c>
      <c r="C2" s="177" t="s">
        <v>56</v>
      </c>
      <c r="D2" s="189" t="s">
        <v>57</v>
      </c>
      <c r="E2" s="189"/>
      <c r="F2" s="189"/>
      <c r="G2" s="189"/>
      <c r="H2" s="163" t="s">
        <v>80</v>
      </c>
      <c r="I2" s="163" t="s">
        <v>81</v>
      </c>
      <c r="J2" s="90" t="s">
        <v>78</v>
      </c>
    </row>
    <row r="3" spans="1:10" ht="18" customHeight="1" x14ac:dyDescent="0.2">
      <c r="A3" s="178"/>
      <c r="B3" s="180"/>
      <c r="C3" s="178"/>
      <c r="D3" s="189"/>
      <c r="E3" s="189"/>
      <c r="F3" s="189"/>
      <c r="G3" s="189"/>
      <c r="H3" s="164"/>
      <c r="I3" s="164"/>
      <c r="J3" s="91">
        <f>COUNTIF(I6:I50,"ปกติ")</f>
        <v>1</v>
      </c>
    </row>
    <row r="4" spans="1:10" ht="21" customHeight="1" x14ac:dyDescent="0.2">
      <c r="A4" s="178"/>
      <c r="B4" s="180"/>
      <c r="C4" s="178"/>
      <c r="D4" s="192" t="s">
        <v>50</v>
      </c>
      <c r="E4" s="192" t="s">
        <v>51</v>
      </c>
      <c r="F4" s="192" t="s">
        <v>52</v>
      </c>
      <c r="G4" s="192" t="s">
        <v>59</v>
      </c>
      <c r="H4" s="164"/>
      <c r="I4" s="164"/>
      <c r="J4" s="92">
        <f>COUNTIF(I6:I51,"มส")</f>
        <v>0</v>
      </c>
    </row>
    <row r="5" spans="1:10" ht="21" customHeight="1" x14ac:dyDescent="0.45">
      <c r="A5" s="190"/>
      <c r="B5" s="191"/>
      <c r="C5" s="190"/>
      <c r="D5" s="193"/>
      <c r="E5" s="193"/>
      <c r="F5" s="193"/>
      <c r="G5" s="193"/>
      <c r="H5" s="194"/>
      <c r="I5" s="194"/>
    </row>
    <row r="6" spans="1:10" ht="12" customHeight="1" x14ac:dyDescent="0.45">
      <c r="A6" s="32">
        <f>IF('1-4'!A5&lt;&gt;"", '1-4'!A5, "")</f>
        <v>1</v>
      </c>
      <c r="B6" s="32">
        <f>IF('1-4'!A5&lt;&gt;"", '1-4'!B5, "")</f>
        <v>69001</v>
      </c>
      <c r="C6" s="24" t="str">
        <f>IF('1-4'!A5&lt;&gt;"", '1-4'!C5, "")</f>
        <v>เด็กชายกฤษฎา มั่งคั่ง</v>
      </c>
      <c r="D6" s="32">
        <f>IF('1-4'!$A5="","", IFERROR(IF(SUM('1-4'!AS5, '5-8'!AS5, '9-12'!AS5, '13-16'!AS5, '17-20'!AS5, '21-24'!AS5, '25-28'!AS5, '29-32'!AS5, '33-36'!AS5, '37-40'!AS5)=0, "", SUM('1-4'!AS5, '5-8'!AS5, '9-12'!AS5, '13-16'!AS5, '17-20'!AS5, '21-24'!AS5, '25-28'!AS5, '29-32'!AS5, '33-36'!AS5, '37-40'!AS5)), ""))</f>
        <v>160</v>
      </c>
      <c r="E6" s="32" t="str">
        <f>IF('1-4'!$A5="","", IF(SUM('17-20'!AT5, '13-16'!AT5, '9-12'!AT5, '5-8'!AT5, '1-4'!AT5)=0, "", SUM('17-20'!AT5, '13-16'!AT5, '9-12'!AT5, '5-8'!AT5, '1-4'!AT5)))</f>
        <v/>
      </c>
      <c r="F6" s="32" t="str">
        <f>IF('1-4'!$A5="","", IF(SUM('17-20'!AU5, '13-16'!AU5, '9-12'!AU5, '5-8'!AU5, '1-4'!AU5)=0, "", SUM('17-20'!AU5, '13-16'!AU5, '9-12'!AU5, '5-8'!AU5, '1-4'!AU5)))</f>
        <v/>
      </c>
      <c r="G6" s="32">
        <f>IF(สรุปบันทึกเวลาเรียนรายวิชา!$A6="","", IF(SUM(D6:F6)=0, "", SUM(D6:F6)))</f>
        <v>160</v>
      </c>
      <c r="H6" s="95">
        <f>IF('1-4'!$A5&lt;&gt;"", IFERROR((100*D6)/G6, ""), "")</f>
        <v>100</v>
      </c>
      <c r="I6" s="32" t="str">
        <f>IF(OR('1-4'!$A5="", H6=""), "", IF(H6&gt;=69, "ปกติ", "มส"))</f>
        <v>ปกติ</v>
      </c>
      <c r="J6" s="93"/>
    </row>
    <row r="7" spans="1:10" ht="12" customHeight="1" x14ac:dyDescent="0.45">
      <c r="A7" s="32">
        <f>IF('1-4'!A6&lt;&gt;"", '1-4'!A6, "")</f>
        <v>2</v>
      </c>
      <c r="B7" s="32">
        <f>IF('1-4'!A6&lt;&gt;"", '1-4'!B6, "")</f>
        <v>69002</v>
      </c>
      <c r="C7" s="24" t="str">
        <f>IF('1-4'!A6&lt;&gt;"", '1-4'!C6, "")</f>
        <v>เด็กชายกิตติพงษ์ วงศ์สว่าง</v>
      </c>
      <c r="D7" s="32" t="str">
        <f>IF('1-4'!$A6="","", IF(SUM('17-20'!AS6, '13-16'!AS6, '9-12'!AS6, '5-8'!AS6, '1-4'!AS6)=0, "", SUM('17-20'!AS6, '13-16'!AS6, '9-12'!AS6, '5-8'!AS6, '1-4'!AS6)))</f>
        <v/>
      </c>
      <c r="E7" s="32" t="str">
        <f>IF('1-4'!$A6="","", IF(SUM('17-20'!AT6, '13-16'!AT6, '9-12'!AT6, '5-8'!AT6, '1-4'!AT6)=0, "", SUM('17-20'!AT6, '13-16'!AT6, '9-12'!AT6, '5-8'!AT6, '1-4'!AT6)))</f>
        <v/>
      </c>
      <c r="F7" s="32" t="str">
        <f>IF('1-4'!$A6="","", IF(SUM('17-20'!AU6, '13-16'!AU6, '9-12'!AU6, '5-8'!AU6, '1-4'!AU6)=0, "", SUM('17-20'!AU6, '13-16'!AU6, '9-12'!AU6, '5-8'!AU6, '1-4'!AU6)))</f>
        <v/>
      </c>
      <c r="G7" s="32" t="str">
        <f>IF(สรุปบันทึกเวลาเรียนรายวิชา!$A7="","", IF(SUM(D7:F7)=0, "", SUM(D7:F7)))</f>
        <v/>
      </c>
      <c r="H7" s="95" t="str">
        <f>IF('1-4'!$A6&lt;&gt;"", IFERROR((100*D7)/G7, ""), "")</f>
        <v/>
      </c>
      <c r="I7" s="32" t="str">
        <f>IF(OR('1-4'!$A6="", H7=""), "", IF(H7&gt;=69, "ปกติ", "มส"))</f>
        <v/>
      </c>
      <c r="J7" s="93"/>
    </row>
    <row r="8" spans="1:10" ht="12" customHeight="1" x14ac:dyDescent="0.45">
      <c r="A8" s="32">
        <f>IF('1-4'!A7&lt;&gt;"", '1-4'!A7, "")</f>
        <v>3</v>
      </c>
      <c r="B8" s="32">
        <f>IF('1-4'!A7&lt;&gt;"", '1-4'!B7, "")</f>
        <v>69003</v>
      </c>
      <c r="C8" s="24" t="str">
        <f>IF('1-4'!A7&lt;&gt;"", '1-4'!C7, "")</f>
        <v>เด็กชายโกเมศ รัตนวิจิตร</v>
      </c>
      <c r="D8" s="32" t="str">
        <f>IF('1-4'!$A7="","", IF(SUM('17-20'!AS7, '13-16'!AS7, '9-12'!AS7, '5-8'!AS7, '1-4'!AS7)=0, "", SUM('17-20'!AS7, '13-16'!AS7, '9-12'!AS7, '5-8'!AS7, '1-4'!AS7)))</f>
        <v/>
      </c>
      <c r="E8" s="32" t="str">
        <f>IF('1-4'!$A7="","", IF(SUM('17-20'!AT7, '13-16'!AT7, '9-12'!AT7, '5-8'!AT7, '1-4'!AT7)=0, "", SUM('17-20'!AT7, '13-16'!AT7, '9-12'!AT7, '5-8'!AT7, '1-4'!AT7)))</f>
        <v/>
      </c>
      <c r="F8" s="32" t="str">
        <f>IF('1-4'!$A7="","", IF(SUM('17-20'!AU7, '13-16'!AU7, '9-12'!AU7, '5-8'!AU7, '1-4'!AU7)=0, "", SUM('17-20'!AU7, '13-16'!AU7, '9-12'!AU7, '5-8'!AU7, '1-4'!AU7)))</f>
        <v/>
      </c>
      <c r="G8" s="32" t="str">
        <f>IF(สรุปบันทึกเวลาเรียนรายวิชา!$A8="","", IF(SUM(D8:F8)=0, "", SUM(D8:F8)))</f>
        <v/>
      </c>
      <c r="H8" s="95" t="str">
        <f>IF('1-4'!$A7&lt;&gt;"", IFERROR((100*D8)/G8, ""), "")</f>
        <v/>
      </c>
      <c r="I8" s="32" t="str">
        <f>IF(OR('1-4'!$A7="", H8=""), "", IF(H8&gt;=69, "ปกติ", "มส"))</f>
        <v/>
      </c>
      <c r="J8" s="93"/>
    </row>
    <row r="9" spans="1:10" ht="12" customHeight="1" x14ac:dyDescent="0.45">
      <c r="A9" s="32">
        <f>IF('1-4'!A8&lt;&gt;"", '1-4'!A8, "")</f>
        <v>4</v>
      </c>
      <c r="B9" s="32">
        <f>IF('1-4'!A8&lt;&gt;"", '1-4'!B8, "")</f>
        <v>69004</v>
      </c>
      <c r="C9" s="24" t="str">
        <f>IF('1-4'!A8&lt;&gt;"", '1-4'!C8, "")</f>
        <v>เด็กชายจิรพัฒน์ เจริญสุข</v>
      </c>
      <c r="D9" s="32" t="str">
        <f>IF('1-4'!$A8="","", IF(SUM('17-20'!AS8, '13-16'!AS8, '9-12'!AS8, '5-8'!AS8, '1-4'!AS8)=0, "", SUM('17-20'!AS8, '13-16'!AS8, '9-12'!AS8, '5-8'!AS8, '1-4'!AS8)))</f>
        <v/>
      </c>
      <c r="E9" s="32" t="str">
        <f>IF('1-4'!$A8="","", IF(SUM('17-20'!AT8, '13-16'!AT8, '9-12'!AT8, '5-8'!AT8, '1-4'!AT8)=0, "", SUM('17-20'!AT8, '13-16'!AT8, '9-12'!AT8, '5-8'!AT8, '1-4'!AT8)))</f>
        <v/>
      </c>
      <c r="F9" s="32" t="str">
        <f>IF('1-4'!$A8="","", IF(SUM('17-20'!AU8, '13-16'!AU8, '9-12'!AU8, '5-8'!AU8, '1-4'!AU8)=0, "", SUM('17-20'!AU8, '13-16'!AU8, '9-12'!AU8, '5-8'!AU8, '1-4'!AU8)))</f>
        <v/>
      </c>
      <c r="G9" s="32" t="str">
        <f>IF(สรุปบันทึกเวลาเรียนรายวิชา!$A9="","", IF(SUM(D9:F9)=0, "", SUM(D9:F9)))</f>
        <v/>
      </c>
      <c r="H9" s="95" t="str">
        <f>IF('1-4'!$A8&lt;&gt;"", IFERROR((100*D9)/G9, ""), "")</f>
        <v/>
      </c>
      <c r="I9" s="32" t="str">
        <f>IF(OR('1-4'!$A8="", H9=""), "", IF(H9&gt;=69, "ปกติ", "มส"))</f>
        <v/>
      </c>
      <c r="J9" s="93"/>
    </row>
    <row r="10" spans="1:10" ht="12" customHeight="1" x14ac:dyDescent="0.45">
      <c r="A10" s="32">
        <f>IF('1-4'!A9&lt;&gt;"", '1-4'!A9, "")</f>
        <v>5</v>
      </c>
      <c r="B10" s="32">
        <f>IF('1-4'!A9&lt;&gt;"", '1-4'!B9, "")</f>
        <v>69005</v>
      </c>
      <c r="C10" s="24" t="str">
        <f>IF('1-4'!A9&lt;&gt;"", '1-4'!C9, "")</f>
        <v>เด็กชายเจษฎาภรณ์ แสนดี</v>
      </c>
      <c r="D10" s="32" t="str">
        <f>IF('1-4'!$A9="","", IF(SUM('17-20'!AS9, '13-16'!AS9, '9-12'!AS9, '5-8'!AS9, '1-4'!AS9)=0, "", SUM('17-20'!AS9, '13-16'!AS9, '9-12'!AS9, '5-8'!AS9, '1-4'!AS9)))</f>
        <v/>
      </c>
      <c r="E10" s="32" t="str">
        <f>IF('1-4'!$A9="","", IF(SUM('17-20'!AT9, '13-16'!AT9, '9-12'!AT9, '5-8'!AT9, '1-4'!AT9)=0, "", SUM('17-20'!AT9, '13-16'!AT9, '9-12'!AT9, '5-8'!AT9, '1-4'!AT9)))</f>
        <v/>
      </c>
      <c r="F10" s="32" t="str">
        <f>IF('1-4'!$A9="","", IF(SUM('17-20'!AU9, '13-16'!AU9, '9-12'!AU9, '5-8'!AU9, '1-4'!AU9)=0, "", SUM('17-20'!AU9, '13-16'!AU9, '9-12'!AU9, '5-8'!AU9, '1-4'!AU9)))</f>
        <v/>
      </c>
      <c r="G10" s="32" t="str">
        <f>IF(สรุปบันทึกเวลาเรียนรายวิชา!$A10="","", IF(SUM(D10:F10)=0, "", SUM(D10:F10)))</f>
        <v/>
      </c>
      <c r="H10" s="95" t="str">
        <f>IF('1-4'!$A9&lt;&gt;"", IFERROR((100*D10)/G10, ""), "")</f>
        <v/>
      </c>
      <c r="I10" s="32" t="str">
        <f>IF(OR('1-4'!$A9="", H10=""), "", IF(H10&gt;=69, "ปกติ", "มส"))</f>
        <v/>
      </c>
      <c r="J10" s="93"/>
    </row>
    <row r="11" spans="1:10" ht="12" customHeight="1" x14ac:dyDescent="0.45">
      <c r="A11" s="32">
        <f>IF('1-4'!A10&lt;&gt;"", '1-4'!A10, "")</f>
        <v>6</v>
      </c>
      <c r="B11" s="32">
        <f>IF('1-4'!A10&lt;&gt;"", '1-4'!B10, "")</f>
        <v>69006</v>
      </c>
      <c r="C11" s="24" t="str">
        <f>IF('1-4'!A10&lt;&gt;"", '1-4'!C10, "")</f>
        <v>เด็กชายชยพล นามไพเราะ</v>
      </c>
      <c r="D11" s="32" t="str">
        <f>IF('1-4'!$A10="","", IF(SUM('17-20'!AS10, '13-16'!AS10, '9-12'!AS10, '5-8'!AS10, '1-4'!AS10)=0, "", SUM('17-20'!AS10, '13-16'!AS10, '9-12'!AS10, '5-8'!AS10, '1-4'!AS10)))</f>
        <v/>
      </c>
      <c r="E11" s="32" t="str">
        <f>IF('1-4'!$A10="","", IF(SUM('17-20'!AT10, '13-16'!AT10, '9-12'!AT10, '5-8'!AT10, '1-4'!AT10)=0, "", SUM('17-20'!AT10, '13-16'!AT10, '9-12'!AT10, '5-8'!AT10, '1-4'!AT10)))</f>
        <v/>
      </c>
      <c r="F11" s="32" t="str">
        <f>IF('1-4'!$A10="","", IF(SUM('17-20'!AU10, '13-16'!AU10, '9-12'!AU10, '5-8'!AU10, '1-4'!AU10)=0, "", SUM('17-20'!AU10, '13-16'!AU10, '9-12'!AU10, '5-8'!AU10, '1-4'!AU10)))</f>
        <v/>
      </c>
      <c r="G11" s="32" t="str">
        <f>IF(สรุปบันทึกเวลาเรียนรายวิชา!$A11="","", IF(SUM(D11:F11)=0, "", SUM(D11:F11)))</f>
        <v/>
      </c>
      <c r="H11" s="95" t="str">
        <f>IF('1-4'!$A10&lt;&gt;"", IFERROR((100*D11)/G11, ""), "")</f>
        <v/>
      </c>
      <c r="I11" s="32" t="str">
        <f>IF(OR('1-4'!$A10="", H11=""), "", IF(H11&gt;=69, "ปกติ", "มส"))</f>
        <v/>
      </c>
      <c r="J11" s="93"/>
    </row>
    <row r="12" spans="1:10" ht="12" customHeight="1" x14ac:dyDescent="0.45">
      <c r="A12" s="32">
        <f>IF('1-4'!A11&lt;&gt;"", '1-4'!A11, "")</f>
        <v>7</v>
      </c>
      <c r="B12" s="32">
        <f>IF('1-4'!A11&lt;&gt;"", '1-4'!B11, "")</f>
        <v>69007</v>
      </c>
      <c r="C12" s="24" t="str">
        <f>IF('1-4'!A11&lt;&gt;"", '1-4'!C11, "")</f>
        <v>เด็กชายชัชวาลย์ สุขเกษม</v>
      </c>
      <c r="D12" s="32" t="str">
        <f>IF('1-4'!$A11="","", IF(SUM('17-20'!AS11, '13-16'!AS11, '9-12'!AS11, '5-8'!AS11, '1-4'!AS11)=0, "", SUM('17-20'!AS11, '13-16'!AS11, '9-12'!AS11, '5-8'!AS11, '1-4'!AS11)))</f>
        <v/>
      </c>
      <c r="E12" s="32" t="str">
        <f>IF('1-4'!$A11="","", IF(SUM('17-20'!AT11, '13-16'!AT11, '9-12'!AT11, '5-8'!AT11, '1-4'!AT11)=0, "", SUM('17-20'!AT11, '13-16'!AT11, '9-12'!AT11, '5-8'!AT11, '1-4'!AT11)))</f>
        <v/>
      </c>
      <c r="F12" s="32" t="str">
        <f>IF('1-4'!$A11="","", IF(SUM('17-20'!AU11, '13-16'!AU11, '9-12'!AU11, '5-8'!AU11, '1-4'!AU11)=0, "", SUM('17-20'!AU11, '13-16'!AU11, '9-12'!AU11, '5-8'!AU11, '1-4'!AU11)))</f>
        <v/>
      </c>
      <c r="G12" s="32" t="str">
        <f>IF(สรุปบันทึกเวลาเรียนรายวิชา!$A12="","", IF(SUM(D12:F12)=0, "", SUM(D12:F12)))</f>
        <v/>
      </c>
      <c r="H12" s="95" t="str">
        <f>IF('1-4'!$A11&lt;&gt;"", IFERROR((100*D12)/G12, ""), "")</f>
        <v/>
      </c>
      <c r="I12" s="32" t="str">
        <f>IF(OR('1-4'!$A11="", H12=""), "", IF(H12&gt;=69, "ปกติ", "มส"))</f>
        <v/>
      </c>
      <c r="J12" s="93"/>
    </row>
    <row r="13" spans="1:10" ht="12" customHeight="1" x14ac:dyDescent="0.45">
      <c r="A13" s="32">
        <f>IF('1-4'!A12&lt;&gt;"", '1-4'!A12, "")</f>
        <v>8</v>
      </c>
      <c r="B13" s="32">
        <f>IF('1-4'!A12&lt;&gt;"", '1-4'!B12, "")</f>
        <v>69008</v>
      </c>
      <c r="C13" s="24" t="str">
        <f>IF('1-4'!A12&lt;&gt;"", '1-4'!C12, "")</f>
        <v>เด็กชายชัยชนะ รักชาติ</v>
      </c>
      <c r="D13" s="32" t="str">
        <f>IF('1-4'!$A12="","", IF(SUM('17-20'!AS12, '13-16'!AS12, '9-12'!AS12, '5-8'!AS12, '1-4'!AS12)=0, "", SUM('17-20'!AS12, '13-16'!AS12, '9-12'!AS12, '5-8'!AS12, '1-4'!AS12)))</f>
        <v/>
      </c>
      <c r="E13" s="32" t="str">
        <f>IF('1-4'!$A12="","", IF(SUM('17-20'!AT12, '13-16'!AT12, '9-12'!AT12, '5-8'!AT12, '1-4'!AT12)=0, "", SUM('17-20'!AT12, '13-16'!AT12, '9-12'!AT12, '5-8'!AT12, '1-4'!AT12)))</f>
        <v/>
      </c>
      <c r="F13" s="32" t="str">
        <f>IF('1-4'!$A12="","", IF(SUM('17-20'!AU12, '13-16'!AU12, '9-12'!AU12, '5-8'!AU12, '1-4'!AU12)=0, "", SUM('17-20'!AU12, '13-16'!AU12, '9-12'!AU12, '5-8'!AU12, '1-4'!AU12)))</f>
        <v/>
      </c>
      <c r="G13" s="32" t="str">
        <f>IF(สรุปบันทึกเวลาเรียนรายวิชา!$A13="","", IF(SUM(D13:F13)=0, "", SUM(D13:F13)))</f>
        <v/>
      </c>
      <c r="H13" s="95" t="str">
        <f>IF('1-4'!$A12&lt;&gt;"", IFERROR((100*D13)/G13, ""), "")</f>
        <v/>
      </c>
      <c r="I13" s="32" t="str">
        <f>IF(OR('1-4'!$A12="", H13=""), "", IF(H13&gt;=69, "ปกติ", "มส"))</f>
        <v/>
      </c>
      <c r="J13" s="93"/>
    </row>
    <row r="14" spans="1:10" ht="12" customHeight="1" x14ac:dyDescent="0.45">
      <c r="A14" s="32">
        <f>IF('1-4'!A13&lt;&gt;"", '1-4'!A13, "")</f>
        <v>9</v>
      </c>
      <c r="B14" s="32">
        <f>IF('1-4'!A13&lt;&gt;"", '1-4'!B13, "")</f>
        <v>69009</v>
      </c>
      <c r="C14" s="24" t="str">
        <f>IF('1-4'!A13&lt;&gt;"", '1-4'!C13, "")</f>
        <v>เด็กชายโชติวิทย์ สิทธิชัย</v>
      </c>
      <c r="D14" s="32" t="str">
        <f>IF('1-4'!$A13="","", IF(SUM('17-20'!AS13, '13-16'!AS13, '9-12'!AS13, '5-8'!AS13, '1-4'!AS13)=0, "", SUM('17-20'!AS13, '13-16'!AS13, '9-12'!AS13, '5-8'!AS13, '1-4'!AS13)))</f>
        <v/>
      </c>
      <c r="E14" s="32" t="str">
        <f>IF('1-4'!$A13="","", IF(SUM('17-20'!AT13, '13-16'!AT13, '9-12'!AT13, '5-8'!AT13, '1-4'!AT13)=0, "", SUM('17-20'!AT13, '13-16'!AT13, '9-12'!AT13, '5-8'!AT13, '1-4'!AT13)))</f>
        <v/>
      </c>
      <c r="F14" s="32" t="str">
        <f>IF('1-4'!$A13="","", IF(SUM('17-20'!AU13, '13-16'!AU13, '9-12'!AU13, '5-8'!AU13, '1-4'!AU13)=0, "", SUM('17-20'!AU13, '13-16'!AU13, '9-12'!AU13, '5-8'!AU13, '1-4'!AU13)))</f>
        <v/>
      </c>
      <c r="G14" s="32" t="str">
        <f>IF(สรุปบันทึกเวลาเรียนรายวิชา!$A14="","", IF(SUM(D14:F14)=0, "", SUM(D14:F14)))</f>
        <v/>
      </c>
      <c r="H14" s="95" t="str">
        <f>IF('1-4'!$A13&lt;&gt;"", IFERROR((100*D14)/G14, ""), "")</f>
        <v/>
      </c>
      <c r="I14" s="32" t="str">
        <f>IF(OR('1-4'!$A13="", H14=""), "", IF(H14&gt;=69, "ปกติ", "มส"))</f>
        <v/>
      </c>
      <c r="J14" s="93"/>
    </row>
    <row r="15" spans="1:10" ht="12" customHeight="1" x14ac:dyDescent="0.45">
      <c r="A15" s="32">
        <f>IF('1-4'!A14&lt;&gt;"", '1-4'!A14, "")</f>
        <v>10</v>
      </c>
      <c r="B15" s="32">
        <f>IF('1-4'!A14&lt;&gt;"", '1-4'!B14, "")</f>
        <v>69010</v>
      </c>
      <c r="C15" s="24" t="str">
        <f>IF('1-4'!A14&lt;&gt;"", '1-4'!C14, "")</f>
        <v>เด็กชายณพงศ์ มงคลชัย</v>
      </c>
      <c r="D15" s="32" t="str">
        <f>IF('1-4'!$A14="","", IF(SUM('17-20'!AS14, '13-16'!AS14, '9-12'!AS14, '5-8'!AS14, '1-4'!AS14)=0, "", SUM('17-20'!AS14, '13-16'!AS14, '9-12'!AS14, '5-8'!AS14, '1-4'!AS14)))</f>
        <v/>
      </c>
      <c r="E15" s="32" t="str">
        <f>IF('1-4'!$A14="","", IF(SUM('17-20'!AT14, '13-16'!AT14, '9-12'!AT14, '5-8'!AT14, '1-4'!AT14)=0, "", SUM('17-20'!AT14, '13-16'!AT14, '9-12'!AT14, '5-8'!AT14, '1-4'!AT14)))</f>
        <v/>
      </c>
      <c r="F15" s="32" t="str">
        <f>IF('1-4'!$A14="","", IF(SUM('17-20'!AU14, '13-16'!AU14, '9-12'!AU14, '5-8'!AU14, '1-4'!AU14)=0, "", SUM('17-20'!AU14, '13-16'!AU14, '9-12'!AU14, '5-8'!AU14, '1-4'!AU14)))</f>
        <v/>
      </c>
      <c r="G15" s="32" t="str">
        <f>IF(สรุปบันทึกเวลาเรียนรายวิชา!$A15="","", IF(SUM(D15:F15)=0, "", SUM(D15:F15)))</f>
        <v/>
      </c>
      <c r="H15" s="95" t="str">
        <f>IF('1-4'!$A14&lt;&gt;"", IFERROR((100*D15)/G15, ""), "")</f>
        <v/>
      </c>
      <c r="I15" s="32" t="str">
        <f>IF(OR('1-4'!$A14="", H15=""), "", IF(H15&gt;=69, "ปกติ", "มส"))</f>
        <v/>
      </c>
      <c r="J15" s="93"/>
    </row>
    <row r="16" spans="1:10" ht="12" customHeight="1" x14ac:dyDescent="0.45">
      <c r="A16" s="32">
        <f>IF('1-4'!A15&lt;&gt;"", '1-4'!A15, "")</f>
        <v>11</v>
      </c>
      <c r="B16" s="32">
        <f>IF('1-4'!A15&lt;&gt;"", '1-4'!B15, "")</f>
        <v>69011</v>
      </c>
      <c r="C16" s="24" t="str">
        <f>IF('1-4'!A15&lt;&gt;"", '1-4'!C15, "")</f>
        <v>เด็กชายณัฐกร ศรีประเสริฐ</v>
      </c>
      <c r="D16" s="32" t="str">
        <f>IF('1-4'!$A15="","", IF(SUM('17-20'!AS15, '13-16'!AS15, '9-12'!AS15, '5-8'!AS15, '1-4'!AS15)=0, "", SUM('17-20'!AS15, '13-16'!AS15, '9-12'!AS15, '5-8'!AS15, '1-4'!AS15)))</f>
        <v/>
      </c>
      <c r="E16" s="32" t="str">
        <f>IF('1-4'!$A15="","", IF(SUM('17-20'!AT15, '13-16'!AT15, '9-12'!AT15, '5-8'!AT15, '1-4'!AT15)=0, "", SUM('17-20'!AT15, '13-16'!AT15, '9-12'!AT15, '5-8'!AT15, '1-4'!AT15)))</f>
        <v/>
      </c>
      <c r="F16" s="32" t="str">
        <f>IF('1-4'!$A15="","", IF(SUM('17-20'!AU15, '13-16'!AU15, '9-12'!AU15, '5-8'!AU15, '1-4'!AU15)=0, "", SUM('17-20'!AU15, '13-16'!AU15, '9-12'!AU15, '5-8'!AU15, '1-4'!AU15)))</f>
        <v/>
      </c>
      <c r="G16" s="32" t="str">
        <f>IF(สรุปบันทึกเวลาเรียนรายวิชา!$A16="","", IF(SUM(D16:F16)=0, "", SUM(D16:F16)))</f>
        <v/>
      </c>
      <c r="H16" s="95" t="str">
        <f>IF('1-4'!$A15&lt;&gt;"", IFERROR((100*D16)/G16, ""), "")</f>
        <v/>
      </c>
      <c r="I16" s="32" t="str">
        <f>IF(OR('1-4'!$A15="", H16=""), "", IF(H16&gt;=69, "ปกติ", "มส"))</f>
        <v/>
      </c>
      <c r="J16" s="93"/>
    </row>
    <row r="17" spans="1:10" ht="12" customHeight="1" x14ac:dyDescent="0.45">
      <c r="A17" s="32">
        <f>IF('1-4'!A16&lt;&gt;"", '1-4'!A16, "")</f>
        <v>12</v>
      </c>
      <c r="B17" s="32">
        <f>IF('1-4'!A16&lt;&gt;"", '1-4'!B16, "")</f>
        <v>69012</v>
      </c>
      <c r="C17" s="24" t="str">
        <f>IF('1-4'!A16&lt;&gt;"", '1-4'!C16, "")</f>
        <v>เด็กชายณัฐพล ผาสุข</v>
      </c>
      <c r="D17" s="32" t="str">
        <f>IF('1-4'!$A16="","", IF(SUM('17-20'!AS16, '13-16'!AS16, '9-12'!AS16, '5-8'!AS16, '1-4'!AS16)=0, "", SUM('17-20'!AS16, '13-16'!AS16, '9-12'!AS16, '5-8'!AS16, '1-4'!AS16)))</f>
        <v/>
      </c>
      <c r="E17" s="32" t="str">
        <f>IF('1-4'!$A16="","", IF(SUM('17-20'!AT16, '13-16'!AT16, '9-12'!AT16, '5-8'!AT16, '1-4'!AT16)=0, "", SUM('17-20'!AT16, '13-16'!AT16, '9-12'!AT16, '5-8'!AT16, '1-4'!AT16)))</f>
        <v/>
      </c>
      <c r="F17" s="32" t="str">
        <f>IF('1-4'!$A16="","", IF(SUM('17-20'!AU16, '13-16'!AU16, '9-12'!AU16, '5-8'!AU16, '1-4'!AU16)=0, "", SUM('17-20'!AU16, '13-16'!AU16, '9-12'!AU16, '5-8'!AU16, '1-4'!AU16)))</f>
        <v/>
      </c>
      <c r="G17" s="32" t="str">
        <f>IF(สรุปบันทึกเวลาเรียนรายวิชา!$A17="","", IF(SUM(D17:F17)=0, "", SUM(D17:F17)))</f>
        <v/>
      </c>
      <c r="H17" s="95" t="str">
        <f>IF('1-4'!$A16&lt;&gt;"", IFERROR((100*D17)/G17, ""), "")</f>
        <v/>
      </c>
      <c r="I17" s="32" t="str">
        <f>IF(OR('1-4'!$A16="", H17=""), "", IF(H17&gt;=69, "ปกติ", "มส"))</f>
        <v/>
      </c>
      <c r="J17" s="93"/>
    </row>
    <row r="18" spans="1:10" ht="12" customHeight="1" x14ac:dyDescent="0.45">
      <c r="A18" s="32">
        <f>IF('1-4'!A17&lt;&gt;"", '1-4'!A17, "")</f>
        <v>13</v>
      </c>
      <c r="B18" s="32">
        <f>IF('1-4'!A17&lt;&gt;"", '1-4'!B17, "")</f>
        <v>69013</v>
      </c>
      <c r="C18" s="24" t="str">
        <f>IF('1-4'!A17&lt;&gt;"", '1-4'!C17, "")</f>
        <v>เด็กชายดนัย สมบูรณ์</v>
      </c>
      <c r="D18" s="32" t="str">
        <f>IF('1-4'!$A17="","", IF(SUM('17-20'!AS17, '13-16'!AS17, '9-12'!AS17, '5-8'!AS17, '1-4'!AS17)=0, "", SUM('17-20'!AS17, '13-16'!AS17, '9-12'!AS17, '5-8'!AS17, '1-4'!AS17)))</f>
        <v/>
      </c>
      <c r="E18" s="32" t="str">
        <f>IF('1-4'!$A17="","", IF(SUM('17-20'!AT17, '13-16'!AT17, '9-12'!AT17, '5-8'!AT17, '1-4'!AT17)=0, "", SUM('17-20'!AT17, '13-16'!AT17, '9-12'!AT17, '5-8'!AT17, '1-4'!AT17)))</f>
        <v/>
      </c>
      <c r="F18" s="32" t="str">
        <f>IF('1-4'!$A17="","", IF(SUM('17-20'!AU17, '13-16'!AU17, '9-12'!AU17, '5-8'!AU17, '1-4'!AU17)=0, "", SUM('17-20'!AU17, '13-16'!AU17, '9-12'!AU17, '5-8'!AU17, '1-4'!AU17)))</f>
        <v/>
      </c>
      <c r="G18" s="32" t="str">
        <f>IF(สรุปบันทึกเวลาเรียนรายวิชา!$A18="","", IF(SUM(D18:F18)=0, "", SUM(D18:F18)))</f>
        <v/>
      </c>
      <c r="H18" s="95" t="str">
        <f>IF('1-4'!$A17&lt;&gt;"", IFERROR((100*D18)/G18, ""), "")</f>
        <v/>
      </c>
      <c r="I18" s="32" t="str">
        <f>IF(OR('1-4'!$A17="", H18=""), "", IF(H18&gt;=69, "ปกติ", "มส"))</f>
        <v/>
      </c>
      <c r="J18" s="93"/>
    </row>
    <row r="19" spans="1:10" ht="12" customHeight="1" x14ac:dyDescent="0.45">
      <c r="A19" s="32">
        <f>IF('1-4'!A18&lt;&gt;"", '1-4'!A18, "")</f>
        <v>14</v>
      </c>
      <c r="B19" s="32">
        <f>IF('1-4'!A18&lt;&gt;"", '1-4'!B18, "")</f>
        <v>69014</v>
      </c>
      <c r="C19" s="24" t="str">
        <f>IF('1-4'!A18&lt;&gt;"", '1-4'!C18, "")</f>
        <v>เด็กชายเดชาธร ทองอ่อน</v>
      </c>
      <c r="D19" s="32" t="str">
        <f>IF('1-4'!$A18="","", IF(SUM('17-20'!AS18, '13-16'!AS18, '9-12'!AS18, '5-8'!AS18, '1-4'!AS18)=0, "", SUM('17-20'!AS18, '13-16'!AS18, '9-12'!AS18, '5-8'!AS18, '1-4'!AS18)))</f>
        <v/>
      </c>
      <c r="E19" s="32" t="str">
        <f>IF('1-4'!$A18="","", IF(SUM('17-20'!AT18, '13-16'!AT18, '9-12'!AT18, '5-8'!AT18, '1-4'!AT18)=0, "", SUM('17-20'!AT18, '13-16'!AT18, '9-12'!AT18, '5-8'!AT18, '1-4'!AT18)))</f>
        <v/>
      </c>
      <c r="F19" s="32" t="str">
        <f>IF('1-4'!$A18="","", IF(SUM('17-20'!AU18, '13-16'!AU18, '9-12'!AU18, '5-8'!AU18, '1-4'!AU18)=0, "", SUM('17-20'!AU18, '13-16'!AU18, '9-12'!AU18, '5-8'!AU18, '1-4'!AU18)))</f>
        <v/>
      </c>
      <c r="G19" s="32" t="str">
        <f>IF(สรุปบันทึกเวลาเรียนรายวิชา!$A19="","", IF(SUM(D19:F19)=0, "", SUM(D19:F19)))</f>
        <v/>
      </c>
      <c r="H19" s="95" t="str">
        <f>IF('1-4'!$A18&lt;&gt;"", IFERROR((100*D19)/G19, ""), "")</f>
        <v/>
      </c>
      <c r="I19" s="32" t="str">
        <f>IF(OR('1-4'!$A18="", H19=""), "", IF(H19&gt;=69, "ปกติ", "มส"))</f>
        <v/>
      </c>
      <c r="J19" s="93"/>
    </row>
    <row r="20" spans="1:10" ht="12" customHeight="1" x14ac:dyDescent="0.45">
      <c r="A20" s="32">
        <f>IF('1-4'!A19&lt;&gt;"", '1-4'!A19, "")</f>
        <v>15</v>
      </c>
      <c r="B20" s="32">
        <f>IF('1-4'!A19&lt;&gt;"", '1-4'!B19, "")</f>
        <v>69015</v>
      </c>
      <c r="C20" s="24" t="str">
        <f>IF('1-4'!A19&lt;&gt;"", '1-4'!C19, "")</f>
        <v>เด็กชายทรงพล ทรัพย์สิน</v>
      </c>
      <c r="D20" s="32" t="str">
        <f>IF('1-4'!$A19="","", IF(SUM('17-20'!AS19, '13-16'!AS19, '9-12'!AS19, '5-8'!AS19, '1-4'!AS19)=0, "", SUM('17-20'!AS19, '13-16'!AS19, '9-12'!AS19, '5-8'!AS19, '1-4'!AS19)))</f>
        <v/>
      </c>
      <c r="E20" s="32" t="str">
        <f>IF('1-4'!$A19="","", IF(SUM('17-20'!AT19, '13-16'!AT19, '9-12'!AT19, '5-8'!AT19, '1-4'!AT19)=0, "", SUM('17-20'!AT19, '13-16'!AT19, '9-12'!AT19, '5-8'!AT19, '1-4'!AT19)))</f>
        <v/>
      </c>
      <c r="F20" s="32" t="str">
        <f>IF('1-4'!$A19="","", IF(SUM('17-20'!AU19, '13-16'!AU19, '9-12'!AU19, '5-8'!AU19, '1-4'!AU19)=0, "", SUM('17-20'!AU19, '13-16'!AU19, '9-12'!AU19, '5-8'!AU19, '1-4'!AU19)))</f>
        <v/>
      </c>
      <c r="G20" s="32" t="str">
        <f>IF(สรุปบันทึกเวลาเรียนรายวิชา!$A20="","", IF(SUM(D20:F20)=0, "", SUM(D20:F20)))</f>
        <v/>
      </c>
      <c r="H20" s="95" t="str">
        <f>IF('1-4'!$A19&lt;&gt;"", IFERROR((100*D20)/G20, ""), "")</f>
        <v/>
      </c>
      <c r="I20" s="32" t="str">
        <f>IF(OR('1-4'!$A19="", H20=""), "", IF(H20&gt;=69, "ปกติ", "มส"))</f>
        <v/>
      </c>
      <c r="J20" s="93"/>
    </row>
    <row r="21" spans="1:10" ht="12" customHeight="1" x14ac:dyDescent="0.45">
      <c r="A21" s="32">
        <f>IF('1-4'!A20&lt;&gt;"", '1-4'!A20, "")</f>
        <v>16</v>
      </c>
      <c r="B21" s="32">
        <f>IF('1-4'!A20&lt;&gt;"", '1-4'!B20, "")</f>
        <v>69016</v>
      </c>
      <c r="C21" s="24" t="str">
        <f>IF('1-4'!A20&lt;&gt;"", '1-4'!C20, "")</f>
        <v>เด็กชายธนกฤต มีประเสริฐ</v>
      </c>
      <c r="D21" s="32" t="str">
        <f>IF('1-4'!$A20="","", IF(SUM('17-20'!AS20, '13-16'!AS20, '9-12'!AS20, '5-8'!AS20, '1-4'!AS20)=0, "", SUM('17-20'!AS20, '13-16'!AS20, '9-12'!AS20, '5-8'!AS20, '1-4'!AS20)))</f>
        <v/>
      </c>
      <c r="E21" s="32" t="str">
        <f>IF('1-4'!$A20="","", IF(SUM('17-20'!AT20, '13-16'!AT20, '9-12'!AT20, '5-8'!AT20, '1-4'!AT20)=0, "", SUM('17-20'!AT20, '13-16'!AT20, '9-12'!AT20, '5-8'!AT20, '1-4'!AT20)))</f>
        <v/>
      </c>
      <c r="F21" s="32" t="str">
        <f>IF('1-4'!$A20="","", IF(SUM('17-20'!AU20, '13-16'!AU20, '9-12'!AU20, '5-8'!AU20, '1-4'!AU20)=0, "", SUM('17-20'!AU20, '13-16'!AU20, '9-12'!AU20, '5-8'!AU20, '1-4'!AU20)))</f>
        <v/>
      </c>
      <c r="G21" s="32" t="str">
        <f>IF(สรุปบันทึกเวลาเรียนรายวิชา!$A21="","", IF(SUM(D21:F21)=0, "", SUM(D21:F21)))</f>
        <v/>
      </c>
      <c r="H21" s="95" t="str">
        <f>IF('1-4'!$A20&lt;&gt;"", IFERROR((100*D21)/G21, ""), "")</f>
        <v/>
      </c>
      <c r="I21" s="32" t="str">
        <f>IF(OR('1-4'!$A20="", H21=""), "", IF(H21&gt;=69, "ปกติ", "มส"))</f>
        <v/>
      </c>
      <c r="J21" s="93"/>
    </row>
    <row r="22" spans="1:10" ht="12" customHeight="1" x14ac:dyDescent="0.45">
      <c r="A22" s="32">
        <f>IF('1-4'!A21&lt;&gt;"", '1-4'!A21, "")</f>
        <v>17</v>
      </c>
      <c r="B22" s="32">
        <f>IF('1-4'!A21&lt;&gt;"", '1-4'!B21, "")</f>
        <v>69017</v>
      </c>
      <c r="C22" s="24" t="str">
        <f>IF('1-4'!A21&lt;&gt;"", '1-4'!C21, "")</f>
        <v>เด็กชายธนภัทร บุญส่ง</v>
      </c>
      <c r="D22" s="32" t="str">
        <f>IF('1-4'!$A21="","", IF(SUM('17-20'!AS21, '13-16'!AS21, '9-12'!AS21, '5-8'!AS21, '1-4'!AS21)=0, "", SUM('17-20'!AS21, '13-16'!AS21, '9-12'!AS21, '5-8'!AS21, '1-4'!AS21)))</f>
        <v/>
      </c>
      <c r="E22" s="32" t="str">
        <f>IF('1-4'!$A21="","", IF(SUM('17-20'!AT21, '13-16'!AT21, '9-12'!AT21, '5-8'!AT21, '1-4'!AT21)=0, "", SUM('17-20'!AT21, '13-16'!AT21, '9-12'!AT21, '5-8'!AT21, '1-4'!AT21)))</f>
        <v/>
      </c>
      <c r="F22" s="32" t="str">
        <f>IF('1-4'!$A21="","", IF(SUM('17-20'!AU21, '13-16'!AU21, '9-12'!AU21, '5-8'!AU21, '1-4'!AU21)=0, "", SUM('17-20'!AU21, '13-16'!AU21, '9-12'!AU21, '5-8'!AU21, '1-4'!AU21)))</f>
        <v/>
      </c>
      <c r="G22" s="32" t="str">
        <f>IF(สรุปบันทึกเวลาเรียนรายวิชา!$A22="","", IF(SUM(D22:F22)=0, "", SUM(D22:F22)))</f>
        <v/>
      </c>
      <c r="H22" s="95" t="str">
        <f>IF('1-4'!$A21&lt;&gt;"", IFERROR((100*D22)/G22, ""), "")</f>
        <v/>
      </c>
      <c r="I22" s="32" t="str">
        <f>IF(OR('1-4'!$A21="", H22=""), "", IF(H22&gt;=69, "ปกติ", "มส"))</f>
        <v/>
      </c>
      <c r="J22" s="93"/>
    </row>
    <row r="23" spans="1:10" ht="12" customHeight="1" x14ac:dyDescent="0.45">
      <c r="A23" s="32">
        <f>IF('1-4'!A22&lt;&gt;"", '1-4'!A22, "")</f>
        <v>18</v>
      </c>
      <c r="B23" s="32">
        <f>IF('1-4'!A22&lt;&gt;"", '1-4'!B22, "")</f>
        <v>69018</v>
      </c>
      <c r="C23" s="24" t="str">
        <f>IF('1-4'!A22&lt;&gt;"", '1-4'!C22, "")</f>
        <v>เด็กชายธวัชชัย ใฝ่ฝัน</v>
      </c>
      <c r="D23" s="32" t="str">
        <f>IF('1-4'!$A22="","", IF(SUM('17-20'!AS22, '13-16'!AS22, '9-12'!AS22, '5-8'!AS22, '1-4'!AS22)=0, "", SUM('17-20'!AS22, '13-16'!AS22, '9-12'!AS22, '5-8'!AS22, '1-4'!AS22)))</f>
        <v/>
      </c>
      <c r="E23" s="32" t="str">
        <f>IF('1-4'!$A22="","", IF(SUM('17-20'!AT22, '13-16'!AT22, '9-12'!AT22, '5-8'!AT22, '1-4'!AT22)=0, "", SUM('17-20'!AT22, '13-16'!AT22, '9-12'!AT22, '5-8'!AT22, '1-4'!AT22)))</f>
        <v/>
      </c>
      <c r="F23" s="32" t="str">
        <f>IF('1-4'!$A22="","", IF(SUM('17-20'!AU22, '13-16'!AU22, '9-12'!AU22, '5-8'!AU22, '1-4'!AU22)=0, "", SUM('17-20'!AU22, '13-16'!AU22, '9-12'!AU22, '5-8'!AU22, '1-4'!AU22)))</f>
        <v/>
      </c>
      <c r="G23" s="32" t="str">
        <f>IF(สรุปบันทึกเวลาเรียนรายวิชา!$A23="","", IF(SUM(D23:F23)=0, "", SUM(D23:F23)))</f>
        <v/>
      </c>
      <c r="H23" s="95" t="str">
        <f>IF('1-4'!$A22&lt;&gt;"", IFERROR((100*D23)/G23, ""), "")</f>
        <v/>
      </c>
      <c r="I23" s="32" t="str">
        <f>IF(OR('1-4'!$A22="", H23=""), "", IF(H23&gt;=69, "ปกติ", "มส"))</f>
        <v/>
      </c>
      <c r="J23" s="93"/>
    </row>
    <row r="24" spans="1:10" ht="12" customHeight="1" x14ac:dyDescent="0.45">
      <c r="A24" s="32">
        <f>IF('1-4'!A23&lt;&gt;"", '1-4'!A23, "")</f>
        <v>19</v>
      </c>
      <c r="B24" s="32">
        <f>IF('1-4'!A23&lt;&gt;"", '1-4'!B23, "")</f>
        <v>69019</v>
      </c>
      <c r="C24" s="24" t="str">
        <f>IF('1-4'!A23&lt;&gt;"", '1-4'!C23, "")</f>
        <v>เด็กชายธีรทัศน์ ยิ่งยืน</v>
      </c>
      <c r="D24" s="32" t="str">
        <f>IF('1-4'!$A23="","", IF(SUM('17-20'!AS23, '13-16'!AS23, '9-12'!AS23, '5-8'!AS23, '1-4'!AS23)=0, "", SUM('17-20'!AS23, '13-16'!AS23, '9-12'!AS23, '5-8'!AS23, '1-4'!AS23)))</f>
        <v/>
      </c>
      <c r="E24" s="32" t="str">
        <f>IF('1-4'!$A23="","", IF(SUM('17-20'!AT23, '13-16'!AT23, '9-12'!AT23, '5-8'!AT23, '1-4'!AT23)=0, "", SUM('17-20'!AT23, '13-16'!AT23, '9-12'!AT23, '5-8'!AT23, '1-4'!AT23)))</f>
        <v/>
      </c>
      <c r="F24" s="32" t="str">
        <f>IF('1-4'!$A23="","", IF(SUM('17-20'!AU23, '13-16'!AU23, '9-12'!AU23, '5-8'!AU23, '1-4'!AU23)=0, "", SUM('17-20'!AU23, '13-16'!AU23, '9-12'!AU23, '5-8'!AU23, '1-4'!AU23)))</f>
        <v/>
      </c>
      <c r="G24" s="32" t="str">
        <f>IF(สรุปบันทึกเวลาเรียนรายวิชา!$A24="","", IF(SUM(D24:F24)=0, "", SUM(D24:F24)))</f>
        <v/>
      </c>
      <c r="H24" s="95" t="str">
        <f>IF('1-4'!$A23&lt;&gt;"", IFERROR((100*D24)/G24, ""), "")</f>
        <v/>
      </c>
      <c r="I24" s="32" t="str">
        <f>IF(OR('1-4'!$A23="", H24=""), "", IF(H24&gt;=69, "ปกติ", "มส"))</f>
        <v/>
      </c>
      <c r="J24" s="93"/>
    </row>
    <row r="25" spans="1:10" ht="12" customHeight="1" x14ac:dyDescent="0.45">
      <c r="A25" s="32">
        <f>IF('1-4'!A24&lt;&gt;"", '1-4'!A24, "")</f>
        <v>20</v>
      </c>
      <c r="B25" s="32">
        <f>IF('1-4'!A24&lt;&gt;"", '1-4'!B24, "")</f>
        <v>69020</v>
      </c>
      <c r="C25" s="24" t="str">
        <f>IF('1-4'!A24&lt;&gt;"", '1-4'!C24, "")</f>
        <v>เด็กชายนันทวัฒน์ เกิดโชค</v>
      </c>
      <c r="D25" s="32" t="str">
        <f>IF('1-4'!$A24="","", IF(SUM('17-20'!AS24, '13-16'!AS24, '9-12'!AS24, '5-8'!AS24, '1-4'!AS24)=0, "", SUM('17-20'!AS24, '13-16'!AS24, '9-12'!AS24, '5-8'!AS24, '1-4'!AS24)))</f>
        <v/>
      </c>
      <c r="E25" s="32" t="str">
        <f>IF('1-4'!$A24="","", IF(SUM('17-20'!AT24, '13-16'!AT24, '9-12'!AT24, '5-8'!AT24, '1-4'!AT24)=0, "", SUM('17-20'!AT24, '13-16'!AT24, '9-12'!AT24, '5-8'!AT24, '1-4'!AT24)))</f>
        <v/>
      </c>
      <c r="F25" s="32" t="str">
        <f>IF('1-4'!$A24="","", IF(SUM('17-20'!AU24, '13-16'!AU24, '9-12'!AU24, '5-8'!AU24, '1-4'!AU24)=0, "", SUM('17-20'!AU24, '13-16'!AU24, '9-12'!AU24, '5-8'!AU24, '1-4'!AU24)))</f>
        <v/>
      </c>
      <c r="G25" s="32" t="str">
        <f>IF(สรุปบันทึกเวลาเรียนรายวิชา!$A25="","", IF(SUM(D25:F25)=0, "", SUM(D25:F25)))</f>
        <v/>
      </c>
      <c r="H25" s="95" t="str">
        <f>IF('1-4'!$A24&lt;&gt;"", IFERROR((100*D25)/G25, ""), "")</f>
        <v/>
      </c>
      <c r="I25" s="32" t="str">
        <f>IF(OR('1-4'!$A24="", H25=""), "", IF(H25&gt;=69, "ปกติ", "มส"))</f>
        <v/>
      </c>
      <c r="J25" s="93"/>
    </row>
    <row r="26" spans="1:10" ht="12" customHeight="1" x14ac:dyDescent="0.45">
      <c r="A26" s="32">
        <f>IF('1-4'!A25&lt;&gt;"", '1-4'!A25, "")</f>
        <v>21</v>
      </c>
      <c r="B26" s="32">
        <f>IF('1-4'!A25&lt;&gt;"", '1-4'!B25, "")</f>
        <v>69021</v>
      </c>
      <c r="C26" s="24" t="str">
        <f>IF('1-4'!A25&lt;&gt;"", '1-4'!C25, "")</f>
        <v>เด็กชายนิธิกร คงทน</v>
      </c>
      <c r="D26" s="32" t="str">
        <f>IF('1-4'!$A25="","", IF(SUM('17-20'!AS25, '13-16'!AS25, '9-12'!AS25, '5-8'!AS25, '1-4'!AS25)=0, "", SUM('17-20'!AS25, '13-16'!AS25, '9-12'!AS25, '5-8'!AS25, '1-4'!AS25)))</f>
        <v/>
      </c>
      <c r="E26" s="32" t="str">
        <f>IF('1-4'!$A25="","", IF(SUM('17-20'!AT25, '13-16'!AT25, '9-12'!AT25, '5-8'!AT25, '1-4'!AT25)=0, "", SUM('17-20'!AT25, '13-16'!AT25, '9-12'!AT25, '5-8'!AT25, '1-4'!AT25)))</f>
        <v/>
      </c>
      <c r="F26" s="32" t="str">
        <f>IF('1-4'!$A25="","", IF(SUM('17-20'!AU25, '13-16'!AU25, '9-12'!AU25, '5-8'!AU25, '1-4'!AU25)=0, "", SUM('17-20'!AU25, '13-16'!AU25, '9-12'!AU25, '5-8'!AU25, '1-4'!AU25)))</f>
        <v/>
      </c>
      <c r="G26" s="32" t="str">
        <f>IF(สรุปบันทึกเวลาเรียนรายวิชา!$A26="","", IF(SUM(D26:F26)=0, "", SUM(D26:F26)))</f>
        <v/>
      </c>
      <c r="H26" s="95" t="str">
        <f>IF('1-4'!$A25&lt;&gt;"", IFERROR((100*D26)/G26, ""), "")</f>
        <v/>
      </c>
      <c r="I26" s="32" t="str">
        <f>IF(OR('1-4'!$A25="", H26=""), "", IF(H26&gt;=69, "ปกติ", "มส"))</f>
        <v/>
      </c>
      <c r="J26" s="93"/>
    </row>
    <row r="27" spans="1:10" ht="12" customHeight="1" x14ac:dyDescent="0.45">
      <c r="A27" s="32">
        <f>IF('1-4'!A26&lt;&gt;"", '1-4'!A26, "")</f>
        <v>22</v>
      </c>
      <c r="B27" s="32">
        <f>IF('1-4'!A26&lt;&gt;"", '1-4'!B26, "")</f>
        <v>69022</v>
      </c>
      <c r="C27" s="24" t="str">
        <f>IF('1-4'!A26&lt;&gt;"", '1-4'!C26, "")</f>
        <v>เด็กชายปกรณ์ เพียรพยายาม</v>
      </c>
      <c r="D27" s="32" t="str">
        <f>IF('1-4'!$A26="","", IF(SUM('17-20'!AS26, '13-16'!AS26, '9-12'!AS26, '5-8'!AS26, '1-4'!AS26)=0, "", SUM('17-20'!AS26, '13-16'!AS26, '9-12'!AS26, '5-8'!AS26, '1-4'!AS26)))</f>
        <v/>
      </c>
      <c r="E27" s="32" t="str">
        <f>IF('1-4'!$A26="","", IF(SUM('17-20'!AT26, '13-16'!AT26, '9-12'!AT26, '5-8'!AT26, '1-4'!AT26)=0, "", SUM('17-20'!AT26, '13-16'!AT26, '9-12'!AT26, '5-8'!AT26, '1-4'!AT26)))</f>
        <v/>
      </c>
      <c r="F27" s="32" t="str">
        <f>IF('1-4'!$A26="","", IF(SUM('17-20'!AU26, '13-16'!AU26, '9-12'!AU26, '5-8'!AU26, '1-4'!AU26)=0, "", SUM('17-20'!AU26, '13-16'!AU26, '9-12'!AU26, '5-8'!AU26, '1-4'!AU26)))</f>
        <v/>
      </c>
      <c r="G27" s="32" t="str">
        <f>IF(สรุปบันทึกเวลาเรียนรายวิชา!$A27="","", IF(SUM(D27:F27)=0, "", SUM(D27:F27)))</f>
        <v/>
      </c>
      <c r="H27" s="95" t="str">
        <f>IF('1-4'!$A26&lt;&gt;"", IFERROR((100*D27)/G27, ""), "")</f>
        <v/>
      </c>
      <c r="I27" s="32" t="str">
        <f>IF(OR('1-4'!$A26="", H27=""), "", IF(H27&gt;=69, "ปกติ", "มส"))</f>
        <v/>
      </c>
      <c r="J27" s="93"/>
    </row>
    <row r="28" spans="1:10" ht="12" customHeight="1" x14ac:dyDescent="0.45">
      <c r="A28" s="32">
        <f>IF('1-4'!A27&lt;&gt;"", '1-4'!A27, "")</f>
        <v>23</v>
      </c>
      <c r="B28" s="32">
        <f>IF('1-4'!A27&lt;&gt;"", '1-4'!B27, "")</f>
        <v>69023</v>
      </c>
      <c r="C28" s="24" t="str">
        <f>IF('1-4'!A27&lt;&gt;"", '1-4'!C27, "")</f>
        <v>เด็กชายปฏิพล แก้ววิจิตร</v>
      </c>
      <c r="D28" s="32" t="str">
        <f>IF('1-4'!$A27="","", IF(SUM('17-20'!AS27, '13-16'!AS27, '9-12'!AS27, '5-8'!AS27, '1-4'!AS27)=0, "", SUM('17-20'!AS27, '13-16'!AS27, '9-12'!AS27, '5-8'!AS27, '1-4'!AS27)))</f>
        <v/>
      </c>
      <c r="E28" s="32" t="str">
        <f>IF('1-4'!$A27="","", IF(SUM('17-20'!AT27, '13-16'!AT27, '9-12'!AT27, '5-8'!AT27, '1-4'!AT27)=0, "", SUM('17-20'!AT27, '13-16'!AT27, '9-12'!AT27, '5-8'!AT27, '1-4'!AT27)))</f>
        <v/>
      </c>
      <c r="F28" s="32" t="str">
        <f>IF('1-4'!$A27="","", IF(SUM('17-20'!AU27, '13-16'!AU27, '9-12'!AU27, '5-8'!AU27, '1-4'!AU27)=0, "", SUM('17-20'!AU27, '13-16'!AU27, '9-12'!AU27, '5-8'!AU27, '1-4'!AU27)))</f>
        <v/>
      </c>
      <c r="G28" s="32" t="str">
        <f>IF(สรุปบันทึกเวลาเรียนรายวิชา!$A28="","", IF(SUM(D28:F28)=0, "", SUM(D28:F28)))</f>
        <v/>
      </c>
      <c r="H28" s="95" t="str">
        <f>IF('1-4'!$A27&lt;&gt;"", IFERROR((100*D28)/G28, ""), "")</f>
        <v/>
      </c>
      <c r="I28" s="32" t="str">
        <f>IF(OR('1-4'!$A27="", H28=""), "", IF(H28&gt;=69, "ปกติ", "มส"))</f>
        <v/>
      </c>
      <c r="J28" s="93"/>
    </row>
    <row r="29" spans="1:10" ht="12" customHeight="1" x14ac:dyDescent="0.45">
      <c r="A29" s="32">
        <f>IF('1-4'!A28&lt;&gt;"", '1-4'!A28, "")</f>
        <v>24</v>
      </c>
      <c r="B29" s="32">
        <f>IF('1-4'!A28&lt;&gt;"", '1-4'!B28, "")</f>
        <v>69024</v>
      </c>
      <c r="C29" s="24" t="str">
        <f>IF('1-4'!A28&lt;&gt;"", '1-4'!C28, "")</f>
        <v>เด็กชายปณิธาน มั่นคง</v>
      </c>
      <c r="D29" s="32" t="str">
        <f>IF('1-4'!$A28="","", IF(SUM('17-20'!AS28, '13-16'!AS28, '9-12'!AS28, '5-8'!AS28, '1-4'!AS28)=0, "", SUM('17-20'!AS28, '13-16'!AS28, '9-12'!AS28, '5-8'!AS28, '1-4'!AS28)))</f>
        <v/>
      </c>
      <c r="E29" s="32" t="str">
        <f>IF('1-4'!$A28="","", IF(SUM('17-20'!AT28, '13-16'!AT28, '9-12'!AT28, '5-8'!AT28, '1-4'!AT28)=0, "", SUM('17-20'!AT28, '13-16'!AT28, '9-12'!AT28, '5-8'!AT28, '1-4'!AT28)))</f>
        <v/>
      </c>
      <c r="F29" s="32" t="str">
        <f>IF('1-4'!$A28="","", IF(SUM('17-20'!AU28, '13-16'!AU28, '9-12'!AU28, '5-8'!AU28, '1-4'!AU28)=0, "", SUM('17-20'!AU28, '13-16'!AU28, '9-12'!AU28, '5-8'!AU28, '1-4'!AU28)))</f>
        <v/>
      </c>
      <c r="G29" s="32" t="str">
        <f>IF(สรุปบันทึกเวลาเรียนรายวิชา!$A29="","", IF(SUM(D29:F29)=0, "", SUM(D29:F29)))</f>
        <v/>
      </c>
      <c r="H29" s="95" t="str">
        <f>IF('1-4'!$A28&lt;&gt;"", IFERROR((100*D29)/G29, ""), "")</f>
        <v/>
      </c>
      <c r="I29" s="32" t="str">
        <f>IF(OR('1-4'!$A28="", H29=""), "", IF(H29&gt;=69, "ปกติ", "มส"))</f>
        <v/>
      </c>
      <c r="J29" s="93"/>
    </row>
    <row r="30" spans="1:10" ht="12" customHeight="1" x14ac:dyDescent="0.45">
      <c r="A30" s="32">
        <f>IF('1-4'!A29&lt;&gt;"", '1-4'!A29, "")</f>
        <v>25</v>
      </c>
      <c r="B30" s="32">
        <f>IF('1-4'!A29&lt;&gt;"", '1-4'!B29, "")</f>
        <v>69025</v>
      </c>
      <c r="C30" s="24" t="str">
        <f>IF('1-4'!A29&lt;&gt;"", '1-4'!C29, "")</f>
        <v>เด็กชายพงศธร ใจบุญ</v>
      </c>
      <c r="D30" s="32" t="str">
        <f>IF('1-4'!$A29="","", IF(SUM('17-20'!AS29, '13-16'!AS29, '9-12'!AS29, '5-8'!AS29, '1-4'!AS29)=0, "", SUM('17-20'!AS29, '13-16'!AS29, '9-12'!AS29, '5-8'!AS29, '1-4'!AS29)))</f>
        <v/>
      </c>
      <c r="E30" s="32" t="str">
        <f>IF('1-4'!$A29="","", IF(SUM('17-20'!AT29, '13-16'!AT29, '9-12'!AT29, '5-8'!AT29, '1-4'!AT29)=0, "", SUM('17-20'!AT29, '13-16'!AT29, '9-12'!AT29, '5-8'!AT29, '1-4'!AT29)))</f>
        <v/>
      </c>
      <c r="F30" s="32" t="str">
        <f>IF('1-4'!$A29="","", IF(SUM('17-20'!AU29, '13-16'!AU29, '9-12'!AU29, '5-8'!AU29, '1-4'!AU29)=0, "", SUM('17-20'!AU29, '13-16'!AU29, '9-12'!AU29, '5-8'!AU29, '1-4'!AU29)))</f>
        <v/>
      </c>
      <c r="G30" s="32" t="str">
        <f>IF(สรุปบันทึกเวลาเรียนรายวิชา!$A30="","", IF(SUM(D30:F30)=0, "", SUM(D30:F30)))</f>
        <v/>
      </c>
      <c r="H30" s="95" t="str">
        <f>IF('1-4'!$A29&lt;&gt;"", IFERROR((100*D30)/G30, ""), "")</f>
        <v/>
      </c>
      <c r="I30" s="32" t="str">
        <f>IF(OR('1-4'!$A29="", H30=""), "", IF(H30&gt;=69, "ปกติ", "มส"))</f>
        <v/>
      </c>
      <c r="J30" s="93"/>
    </row>
    <row r="31" spans="1:10" ht="12" customHeight="1" x14ac:dyDescent="0.45">
      <c r="A31" s="32">
        <f>IF('1-4'!A30&lt;&gt;"", '1-4'!A30, "")</f>
        <v>26</v>
      </c>
      <c r="B31" s="32">
        <f>IF('1-4'!A30&lt;&gt;"", '1-4'!B30, "")</f>
        <v>69026</v>
      </c>
      <c r="C31" s="24" t="str">
        <f>IF('1-4'!A30&lt;&gt;"", '1-4'!C30, "")</f>
        <v>เด็กชายพรหมมินทร์ แสงจันทร์</v>
      </c>
      <c r="D31" s="32" t="str">
        <f>IF('1-4'!$A30="","", IF(SUM('17-20'!AS30, '13-16'!AS30, '9-12'!AS30, '5-8'!AS30, '1-4'!AS30)=0, "", SUM('17-20'!AS30, '13-16'!AS30, '9-12'!AS30, '5-8'!AS30, '1-4'!AS30)))</f>
        <v/>
      </c>
      <c r="E31" s="32" t="str">
        <f>IF('1-4'!$A30="","", IF(SUM('17-20'!AT30, '13-16'!AT30, '9-12'!AT30, '5-8'!AT30, '1-4'!AT30)=0, "", SUM('17-20'!AT30, '13-16'!AT30, '9-12'!AT30, '5-8'!AT30, '1-4'!AT30)))</f>
        <v/>
      </c>
      <c r="F31" s="32" t="str">
        <f>IF('1-4'!$A30="","", IF(SUM('17-20'!AU30, '13-16'!AU30, '9-12'!AU30, '5-8'!AU30, '1-4'!AU30)=0, "", SUM('17-20'!AU30, '13-16'!AU30, '9-12'!AU30, '5-8'!AU30, '1-4'!AU30)))</f>
        <v/>
      </c>
      <c r="G31" s="32" t="str">
        <f>IF(สรุปบันทึกเวลาเรียนรายวิชา!$A31="","", IF(SUM(D31:F31)=0, "", SUM(D31:F31)))</f>
        <v/>
      </c>
      <c r="H31" s="95" t="str">
        <f>IF('1-4'!$A30&lt;&gt;"", IFERROR((100*D31)/G31, ""), "")</f>
        <v/>
      </c>
      <c r="I31" s="32" t="str">
        <f>IF(OR('1-4'!$A30="", H31=""), "", IF(H31&gt;=69, "ปกติ", "มส"))</f>
        <v/>
      </c>
      <c r="J31" s="93"/>
    </row>
    <row r="32" spans="1:10" ht="12" customHeight="1" x14ac:dyDescent="0.45">
      <c r="A32" s="32">
        <f>IF('1-4'!A31&lt;&gt;"", '1-4'!A31, "")</f>
        <v>27</v>
      </c>
      <c r="B32" s="32">
        <f>IF('1-4'!A31&lt;&gt;"", '1-4'!B31, "")</f>
        <v>69027</v>
      </c>
      <c r="C32" s="24" t="str">
        <f>IF('1-4'!A31&lt;&gt;"", '1-4'!C31, "")</f>
        <v>เด็กชายพลากร อรุณสวัสดิ์</v>
      </c>
      <c r="D32" s="32" t="str">
        <f>IF('1-4'!$A31="","", IF(SUM('17-20'!AS31, '13-16'!AS31, '9-12'!AS31, '5-8'!AS31, '1-4'!AS31)=0, "", SUM('17-20'!AS31, '13-16'!AS31, '9-12'!AS31, '5-8'!AS31, '1-4'!AS31)))</f>
        <v/>
      </c>
      <c r="E32" s="32" t="str">
        <f>IF('1-4'!$A31="","", IF(SUM('17-20'!AT31, '13-16'!AT31, '9-12'!AT31, '5-8'!AT31, '1-4'!AT31)=0, "", SUM('17-20'!AT31, '13-16'!AT31, '9-12'!AT31, '5-8'!AT31, '1-4'!AT31)))</f>
        <v/>
      </c>
      <c r="F32" s="32" t="str">
        <f>IF('1-4'!$A31="","", IF(SUM('17-20'!AU31, '13-16'!AU31, '9-12'!AU31, '5-8'!AU31, '1-4'!AU31)=0, "", SUM('17-20'!AU31, '13-16'!AU31, '9-12'!AU31, '5-8'!AU31, '1-4'!AU31)))</f>
        <v/>
      </c>
      <c r="G32" s="32" t="str">
        <f>IF(สรุปบันทึกเวลาเรียนรายวิชา!$A32="","", IF(SUM(D32:F32)=0, "", SUM(D32:F32)))</f>
        <v/>
      </c>
      <c r="H32" s="95" t="str">
        <f>IF('1-4'!$A31&lt;&gt;"", IFERROR((100*D32)/G32, ""), "")</f>
        <v/>
      </c>
      <c r="I32" s="32" t="str">
        <f>IF(OR('1-4'!$A31="", H32=""), "", IF(H32&gt;=69, "ปกติ", "มส"))</f>
        <v/>
      </c>
      <c r="J32" s="93"/>
    </row>
    <row r="33" spans="1:12" ht="12" customHeight="1" x14ac:dyDescent="0.45">
      <c r="A33" s="32">
        <f>IF('1-4'!A32&lt;&gt;"", '1-4'!A32, "")</f>
        <v>28</v>
      </c>
      <c r="B33" s="32">
        <f>IF('1-4'!A32&lt;&gt;"", '1-4'!B32, "")</f>
        <v>69028</v>
      </c>
      <c r="C33" s="24" t="str">
        <f>IF('1-4'!A32&lt;&gt;"", '1-4'!C32, "")</f>
        <v>เด็กชายพิพัฒน์ วงศ์คำ</v>
      </c>
      <c r="D33" s="32" t="str">
        <f>IF('1-4'!$A32="","", IF(SUM('17-20'!AS32, '13-16'!AS32, '9-12'!AS32, '5-8'!AS32, '1-4'!AS32)=0, "", SUM('17-20'!AS32, '13-16'!AS32, '9-12'!AS32, '5-8'!AS32, '1-4'!AS32)))</f>
        <v/>
      </c>
      <c r="E33" s="32" t="str">
        <f>IF('1-4'!$A32="","", IF(SUM('17-20'!AT32, '13-16'!AT32, '9-12'!AT32, '5-8'!AT32, '1-4'!AT32)=0, "", SUM('17-20'!AT32, '13-16'!AT32, '9-12'!AT32, '5-8'!AT32, '1-4'!AT32)))</f>
        <v/>
      </c>
      <c r="F33" s="32" t="str">
        <f>IF('1-4'!$A32="","", IF(SUM('17-20'!AU32, '13-16'!AU32, '9-12'!AU32, '5-8'!AU32, '1-4'!AU32)=0, "", SUM('17-20'!AU32, '13-16'!AU32, '9-12'!AU32, '5-8'!AU32, '1-4'!AU32)))</f>
        <v/>
      </c>
      <c r="G33" s="32" t="str">
        <f>IF(สรุปบันทึกเวลาเรียนรายวิชา!$A33="","", IF(SUM(D33:F33)=0, "", SUM(D33:F33)))</f>
        <v/>
      </c>
      <c r="H33" s="95" t="str">
        <f>IF('1-4'!$A32&lt;&gt;"", IFERROR((100*D33)/G33, ""), "")</f>
        <v/>
      </c>
      <c r="I33" s="32" t="str">
        <f>IF(OR('1-4'!$A32="", H33=""), "", IF(H33&gt;=69, "ปกติ", "มส"))</f>
        <v/>
      </c>
      <c r="J33" s="93"/>
    </row>
    <row r="34" spans="1:12" ht="12" customHeight="1" x14ac:dyDescent="0.45">
      <c r="A34" s="32">
        <f>IF('1-4'!A33&lt;&gt;"", '1-4'!A33, "")</f>
        <v>29</v>
      </c>
      <c r="B34" s="32">
        <f>IF('1-4'!A33&lt;&gt;"", '1-4'!B33, "")</f>
        <v>69029</v>
      </c>
      <c r="C34" s="24" t="str">
        <f>IF('1-4'!A33&lt;&gt;"", '1-4'!C33, "")</f>
        <v>เด็กชายพีรพล พงษ์ศิริ</v>
      </c>
      <c r="D34" s="32" t="str">
        <f>IF('1-4'!$A33="","", IF(SUM('17-20'!AS33, '13-16'!AS33, '9-12'!AS33, '5-8'!AS33, '1-4'!AS33)=0, "", SUM('17-20'!AS33, '13-16'!AS33, '9-12'!AS33, '5-8'!AS33, '1-4'!AS33)))</f>
        <v/>
      </c>
      <c r="E34" s="32" t="str">
        <f>IF('1-4'!$A33="","", IF(SUM('17-20'!AT33, '13-16'!AT33, '9-12'!AT33, '5-8'!AT33, '1-4'!AT33)=0, "", SUM('17-20'!AT33, '13-16'!AT33, '9-12'!AT33, '5-8'!AT33, '1-4'!AT33)))</f>
        <v/>
      </c>
      <c r="F34" s="32" t="str">
        <f>IF('1-4'!$A33="","", IF(SUM('17-20'!AU33, '13-16'!AU33, '9-12'!AU33, '5-8'!AU33, '1-4'!AU33)=0, "", SUM('17-20'!AU33, '13-16'!AU33, '9-12'!AU33, '5-8'!AU33, '1-4'!AU33)))</f>
        <v/>
      </c>
      <c r="G34" s="32" t="str">
        <f>IF(สรุปบันทึกเวลาเรียนรายวิชา!$A34="","", IF(SUM(D34:F34)=0, "", SUM(D34:F34)))</f>
        <v/>
      </c>
      <c r="H34" s="95" t="str">
        <f>IF('1-4'!$A33&lt;&gt;"", IFERROR((100*D34)/G34, ""), "")</f>
        <v/>
      </c>
      <c r="I34" s="32" t="str">
        <f>IF(OR('1-4'!$A33="", H34=""), "", IF(H34&gt;=69, "ปกติ", "มส"))</f>
        <v/>
      </c>
      <c r="J34" s="93"/>
    </row>
    <row r="35" spans="1:12" ht="12" customHeight="1" x14ac:dyDescent="0.45">
      <c r="A35" s="32">
        <f>IF('1-4'!A34&lt;&gt;"", '1-4'!A34, "")</f>
        <v>30</v>
      </c>
      <c r="B35" s="32">
        <f>IF('1-4'!A34&lt;&gt;"", '1-4'!B34, "")</f>
        <v>69030</v>
      </c>
      <c r="C35" s="24" t="str">
        <f>IF('1-4'!A34&lt;&gt;"", '1-4'!C34, "")</f>
        <v>เด็กชายภานุพงศ์ ศรีเมือง</v>
      </c>
      <c r="D35" s="32" t="str">
        <f>IF('1-4'!$A34="","", IF(SUM('17-20'!AS34, '13-16'!AS34, '9-12'!AS34, '5-8'!AS34, '1-4'!AS34)=0, "", SUM('17-20'!AS34, '13-16'!AS34, '9-12'!AS34, '5-8'!AS34, '1-4'!AS34)))</f>
        <v/>
      </c>
      <c r="E35" s="32" t="str">
        <f>IF('1-4'!$A34="","", IF(SUM('17-20'!AT34, '13-16'!AT34, '9-12'!AT34, '5-8'!AT34, '1-4'!AT34)=0, "", SUM('17-20'!AT34, '13-16'!AT34, '9-12'!AT34, '5-8'!AT34, '1-4'!AT34)))</f>
        <v/>
      </c>
      <c r="F35" s="32" t="str">
        <f>IF('1-4'!$A34="","", IF(SUM('17-20'!AU34, '13-16'!AU34, '9-12'!AU34, '5-8'!AU34, '1-4'!AU34)=0, "", SUM('17-20'!AU34, '13-16'!AU34, '9-12'!AU34, '5-8'!AU34, '1-4'!AU34)))</f>
        <v/>
      </c>
      <c r="G35" s="32" t="str">
        <f>IF(สรุปบันทึกเวลาเรียนรายวิชา!$A35="","", IF(SUM(D35:F35)=0, "", SUM(D35:F35)))</f>
        <v/>
      </c>
      <c r="H35" s="95" t="str">
        <f>IF('1-4'!$A34&lt;&gt;"", IFERROR((100*D35)/G35, ""), "")</f>
        <v/>
      </c>
      <c r="I35" s="32" t="str">
        <f>IF(OR('1-4'!$A34="", H35=""), "", IF(H35&gt;=69, "ปกติ", "มส"))</f>
        <v/>
      </c>
      <c r="J35" s="93"/>
    </row>
    <row r="36" spans="1:12" ht="12" customHeight="1" x14ac:dyDescent="0.45">
      <c r="A36" s="32">
        <f>IF('1-4'!A35&lt;&gt;"", '1-4'!A35, "")</f>
        <v>31</v>
      </c>
      <c r="B36" s="32">
        <f>IF('1-4'!A35&lt;&gt;"", '1-4'!B35, "")</f>
        <v>69031</v>
      </c>
      <c r="C36" s="24" t="str">
        <f>IF('1-4'!A35&lt;&gt;"", '1-4'!C35, "")</f>
        <v>เด็กชายภูมินทร์ อุดมสุข</v>
      </c>
      <c r="D36" s="32" t="str">
        <f>IF('1-4'!$A35="","", IF(SUM('17-20'!AS35, '13-16'!AS35, '9-12'!AS35, '5-8'!AS35, '1-4'!AS35)=0, "", SUM('17-20'!AS35, '13-16'!AS35, '9-12'!AS35, '5-8'!AS35, '1-4'!AS35)))</f>
        <v/>
      </c>
      <c r="E36" s="32" t="str">
        <f>IF('1-4'!$A35="","", IF(SUM('17-20'!AT35, '13-16'!AT35, '9-12'!AT35, '5-8'!AT35, '1-4'!AT35)=0, "", SUM('17-20'!AT35, '13-16'!AT35, '9-12'!AT35, '5-8'!AT35, '1-4'!AT35)))</f>
        <v/>
      </c>
      <c r="F36" s="32" t="str">
        <f>IF('1-4'!$A35="","", IF(SUM('17-20'!AU35, '13-16'!AU35, '9-12'!AU35, '5-8'!AU35, '1-4'!AU35)=0, "", SUM('17-20'!AU35, '13-16'!AU35, '9-12'!AU35, '5-8'!AU35, '1-4'!AU35)))</f>
        <v/>
      </c>
      <c r="G36" s="32" t="str">
        <f>IF(สรุปบันทึกเวลาเรียนรายวิชา!$A36="","", IF(SUM(D36:F36)=0, "", SUM(D36:F36)))</f>
        <v/>
      </c>
      <c r="H36" s="95" t="str">
        <f>IF('1-4'!$A35&lt;&gt;"", IFERROR((100*D36)/G36, ""), "")</f>
        <v/>
      </c>
      <c r="I36" s="32" t="str">
        <f>IF(OR('1-4'!$A35="", H36=""), "", IF(H36&gt;=69, "ปกติ", "มส"))</f>
        <v/>
      </c>
      <c r="J36" s="93"/>
    </row>
    <row r="37" spans="1:12" ht="12" customHeight="1" x14ac:dyDescent="0.45">
      <c r="A37" s="32">
        <f>IF('1-4'!A36&lt;&gt;"", '1-4'!A36, "")</f>
        <v>32</v>
      </c>
      <c r="B37" s="32">
        <f>IF('1-4'!A36&lt;&gt;"", '1-4'!B36, "")</f>
        <v>69032</v>
      </c>
      <c r="C37" s="24" t="str">
        <f>IF('1-4'!A36&lt;&gt;"", '1-4'!C36, "")</f>
        <v>เด็กชายมนัสวิน รุ่งเรือง</v>
      </c>
      <c r="D37" s="32" t="str">
        <f>IF('1-4'!$A36="","", IF(SUM('17-20'!AS36, '13-16'!AS36, '9-12'!AS36, '5-8'!AS36, '1-4'!AS36)=0, "", SUM('17-20'!AS36, '13-16'!AS36, '9-12'!AS36, '5-8'!AS36, '1-4'!AS36)))</f>
        <v/>
      </c>
      <c r="E37" s="32" t="str">
        <f>IF('1-4'!$A36="","", IF(SUM('17-20'!AT36, '13-16'!AT36, '9-12'!AT36, '5-8'!AT36, '1-4'!AT36)=0, "", SUM('17-20'!AT36, '13-16'!AT36, '9-12'!AT36, '5-8'!AT36, '1-4'!AT36)))</f>
        <v/>
      </c>
      <c r="F37" s="32" t="str">
        <f>IF('1-4'!$A36="","", IF(SUM('17-20'!AU36, '13-16'!AU36, '9-12'!AU36, '5-8'!AU36, '1-4'!AU36)=0, "", SUM('17-20'!AU36, '13-16'!AU36, '9-12'!AU36, '5-8'!AU36, '1-4'!AU36)))</f>
        <v/>
      </c>
      <c r="G37" s="32" t="str">
        <f>IF(สรุปบันทึกเวลาเรียนรายวิชา!$A37="","", IF(SUM(D37:F37)=0, "", SUM(D37:F37)))</f>
        <v/>
      </c>
      <c r="H37" s="95" t="str">
        <f>IF('1-4'!$A36&lt;&gt;"", IFERROR((100*D37)/G37, ""), "")</f>
        <v/>
      </c>
      <c r="I37" s="32" t="str">
        <f>IF(OR('1-4'!$A36="", H37=""), "", IF(H37&gt;=69, "ปกติ", "มส"))</f>
        <v/>
      </c>
      <c r="J37" s="93"/>
    </row>
    <row r="38" spans="1:12" ht="12" customHeight="1" x14ac:dyDescent="0.45">
      <c r="A38" s="32">
        <f>IF('1-4'!A37&lt;&gt;"", '1-4'!A37, "")</f>
        <v>33</v>
      </c>
      <c r="B38" s="32">
        <f>IF('1-4'!A37&lt;&gt;"", '1-4'!B37, "")</f>
        <v>69033</v>
      </c>
      <c r="C38" s="24" t="str">
        <f>IF('1-4'!A37&lt;&gt;"", '1-4'!C37, "")</f>
        <v>เด็กชายเมธาสิทธิ์ กิจเจริญ</v>
      </c>
      <c r="D38" s="32" t="str">
        <f>IF('1-4'!$A37="","", IF(SUM('17-20'!AS37, '13-16'!AS37, '9-12'!AS37, '5-8'!AS37, '1-4'!AS37)=0, "", SUM('17-20'!AS37, '13-16'!AS37, '9-12'!AS37, '5-8'!AS37, '1-4'!AS37)))</f>
        <v/>
      </c>
      <c r="E38" s="32" t="str">
        <f>IF('1-4'!$A37="","", IF(SUM('17-20'!AT37, '13-16'!AT37, '9-12'!AT37, '5-8'!AT37, '1-4'!AT37)=0, "", SUM('17-20'!AT37, '13-16'!AT37, '9-12'!AT37, '5-8'!AT37, '1-4'!AT37)))</f>
        <v/>
      </c>
      <c r="F38" s="32" t="str">
        <f>IF('1-4'!$A37="","", IF(SUM('17-20'!AU37, '13-16'!AU37, '9-12'!AU37, '5-8'!AU37, '1-4'!AU37)=0, "", SUM('17-20'!AU37, '13-16'!AU37, '9-12'!AU37, '5-8'!AU37, '1-4'!AU37)))</f>
        <v/>
      </c>
      <c r="G38" s="32" t="str">
        <f>IF(สรุปบันทึกเวลาเรียนรายวิชา!$A38="","", IF(SUM(D38:F38)=0, "", SUM(D38:F38)))</f>
        <v/>
      </c>
      <c r="H38" s="95" t="str">
        <f>IF('1-4'!$A37&lt;&gt;"", IFERROR((100*D38)/G38, ""), "")</f>
        <v/>
      </c>
      <c r="I38" s="32" t="str">
        <f>IF(OR('1-4'!$A37="", H38=""), "", IF(H38&gt;=69, "ปกติ", "มส"))</f>
        <v/>
      </c>
      <c r="J38" s="93"/>
    </row>
    <row r="39" spans="1:12" ht="12" customHeight="1" x14ac:dyDescent="0.45">
      <c r="A39" s="32">
        <f>IF('1-4'!A38&lt;&gt;"", '1-4'!A38, "")</f>
        <v>34</v>
      </c>
      <c r="B39" s="32">
        <f>IF('1-4'!A38&lt;&gt;"", '1-4'!B38, "")</f>
        <v>69034</v>
      </c>
      <c r="C39" s="24" t="str">
        <f>IF('1-4'!A38&lt;&gt;"", '1-4'!C38, "")</f>
        <v>เด็กชายรชต พัฒนสิน</v>
      </c>
      <c r="D39" s="32" t="str">
        <f>IF('1-4'!$A38="","", IF(SUM('17-20'!AS38, '13-16'!AS38, '9-12'!AS38, '5-8'!AS38, '1-4'!AS38)=0, "", SUM('17-20'!AS38, '13-16'!AS38, '9-12'!AS38, '5-8'!AS38, '1-4'!AS38)))</f>
        <v/>
      </c>
      <c r="E39" s="32" t="str">
        <f>IF('1-4'!$A38="","", IF(SUM('17-20'!AT38, '13-16'!AT38, '9-12'!AT38, '5-8'!AT38, '1-4'!AT38)=0, "", SUM('17-20'!AT38, '13-16'!AT38, '9-12'!AT38, '5-8'!AT38, '1-4'!AT38)))</f>
        <v/>
      </c>
      <c r="F39" s="32" t="str">
        <f>IF('1-4'!$A38="","", IF(SUM('17-20'!AU38, '13-16'!AU38, '9-12'!AU38, '5-8'!AU38, '1-4'!AU38)=0, "", SUM('17-20'!AU38, '13-16'!AU38, '9-12'!AU38, '5-8'!AU38, '1-4'!AU38)))</f>
        <v/>
      </c>
      <c r="G39" s="32" t="str">
        <f>IF(สรุปบันทึกเวลาเรียนรายวิชา!$A39="","", IF(SUM(D39:F39)=0, "", SUM(D39:F39)))</f>
        <v/>
      </c>
      <c r="H39" s="95" t="str">
        <f>IF('1-4'!$A38&lt;&gt;"", IFERROR((100*D39)/G39, ""), "")</f>
        <v/>
      </c>
      <c r="I39" s="32" t="str">
        <f>IF(OR('1-4'!$A38="", H39=""), "", IF(H39&gt;=69, "ปกติ", "มส"))</f>
        <v/>
      </c>
      <c r="J39" s="93"/>
    </row>
    <row r="40" spans="1:12" ht="12" customHeight="1" x14ac:dyDescent="0.45">
      <c r="A40" s="32">
        <f>IF('1-4'!A39&lt;&gt;"", '1-4'!A39, "")</f>
        <v>35</v>
      </c>
      <c r="B40" s="32">
        <f>IF('1-4'!A39&lt;&gt;"", '1-4'!B39, "")</f>
        <v>69035</v>
      </c>
      <c r="C40" s="24" t="str">
        <f>IF('1-4'!A39&lt;&gt;"", '1-4'!C39, "")</f>
        <v>เด็กชายรณกร นามสกุลดี</v>
      </c>
      <c r="D40" s="32" t="str">
        <f>IF('1-4'!$A39="","", IF(SUM('17-20'!AS39, '13-16'!AS39, '9-12'!AS39, '5-8'!AS39, '1-4'!AS39)=0, "", SUM('17-20'!AS39, '13-16'!AS39, '9-12'!AS39, '5-8'!AS39, '1-4'!AS39)))</f>
        <v/>
      </c>
      <c r="E40" s="32" t="str">
        <f>IF('1-4'!$A39="","", IF(SUM('17-20'!AT39, '13-16'!AT39, '9-12'!AT39, '5-8'!AT39, '1-4'!AT39)=0, "", SUM('17-20'!AT39, '13-16'!AT39, '9-12'!AT39, '5-8'!AT39, '1-4'!AT39)))</f>
        <v/>
      </c>
      <c r="F40" s="32" t="str">
        <f>IF('1-4'!$A39="","", IF(SUM('17-20'!AU39, '13-16'!AU39, '9-12'!AU39, '5-8'!AU39, '1-4'!AU39)=0, "", SUM('17-20'!AU39, '13-16'!AU39, '9-12'!AU39, '5-8'!AU39, '1-4'!AU39)))</f>
        <v/>
      </c>
      <c r="G40" s="32" t="str">
        <f>IF(สรุปบันทึกเวลาเรียนรายวิชา!$A40="","", IF(SUM(D40:F40)=0, "", SUM(D40:F40)))</f>
        <v/>
      </c>
      <c r="H40" s="95" t="str">
        <f>IF('1-4'!$A39&lt;&gt;"", IFERROR((100*D40)/G40, ""), "")</f>
        <v/>
      </c>
      <c r="I40" s="32" t="str">
        <f>IF(OR('1-4'!$A39="", H40=""), "", IF(H40&gt;=69, "ปกติ", "มส"))</f>
        <v/>
      </c>
      <c r="J40" s="93"/>
    </row>
    <row r="41" spans="1:12" ht="12" customHeight="1" x14ac:dyDescent="0.45">
      <c r="A41" s="32">
        <f>IF('1-4'!A40&lt;&gt;"", '1-4'!A40, "")</f>
        <v>36</v>
      </c>
      <c r="B41" s="32">
        <f>IF('1-4'!A40&lt;&gt;"", '1-4'!B40, "")</f>
        <v>69036</v>
      </c>
      <c r="C41" s="24" t="str">
        <f>IF('1-4'!A40&lt;&gt;"", '1-4'!C40, "")</f>
        <v>เด็กชายวรวุฒิ สดใส</v>
      </c>
      <c r="D41" s="32" t="str">
        <f>IF('1-4'!$A40="","", IF(SUM('17-20'!AS40, '13-16'!AS40, '9-12'!AS40, '5-8'!AS40, '1-4'!AS40)=0, "", SUM('17-20'!AS40, '13-16'!AS40, '9-12'!AS40, '5-8'!AS40, '1-4'!AS40)))</f>
        <v/>
      </c>
      <c r="E41" s="32" t="str">
        <f>IF('1-4'!$A40="","", IF(SUM('17-20'!AT40, '13-16'!AT40, '9-12'!AT40, '5-8'!AT40, '1-4'!AT40)=0, "", SUM('17-20'!AT40, '13-16'!AT40, '9-12'!AT40, '5-8'!AT40, '1-4'!AT40)))</f>
        <v/>
      </c>
      <c r="F41" s="32" t="str">
        <f>IF('1-4'!$A40="","", IF(SUM('17-20'!AU40, '13-16'!AU40, '9-12'!AU40, '5-8'!AU40, '1-4'!AU40)=0, "", SUM('17-20'!AU40, '13-16'!AU40, '9-12'!AU40, '5-8'!AU40, '1-4'!AU40)))</f>
        <v/>
      </c>
      <c r="G41" s="32" t="str">
        <f>IF(สรุปบันทึกเวลาเรียนรายวิชา!$A41="","", IF(SUM(D41:F41)=0, "", SUM(D41:F41)))</f>
        <v/>
      </c>
      <c r="H41" s="95" t="str">
        <f>IF('1-4'!$A40&lt;&gt;"", IFERROR((100*D41)/G41, ""), "")</f>
        <v/>
      </c>
      <c r="I41" s="32" t="str">
        <f>IF(OR('1-4'!$A40="", H41=""), "", IF(H41&gt;=69, "ปกติ", "มส"))</f>
        <v/>
      </c>
      <c r="J41" s="93"/>
    </row>
    <row r="42" spans="1:12" ht="12" customHeight="1" x14ac:dyDescent="0.45">
      <c r="A42" s="32">
        <f>IF('1-4'!A41&lt;&gt;"", '1-4'!A41, "")</f>
        <v>37</v>
      </c>
      <c r="B42" s="32">
        <f>IF('1-4'!A41&lt;&gt;"", '1-4'!B41, "")</f>
        <v>69037</v>
      </c>
      <c r="C42" s="24" t="str">
        <f>IF('1-4'!A41&lt;&gt;"", '1-4'!C41, "")</f>
        <v>เด็กชายวัชระ วิเชียร</v>
      </c>
      <c r="D42" s="32" t="str">
        <f>IF('1-4'!$A41="","", IF(SUM('17-20'!AS41, '13-16'!AS41, '9-12'!AS41, '5-8'!AS41, '1-4'!AS41)=0, "", SUM('17-20'!AS41, '13-16'!AS41, '9-12'!AS41, '5-8'!AS41, '1-4'!AS41)))</f>
        <v/>
      </c>
      <c r="E42" s="32" t="str">
        <f>IF('1-4'!$A41="","", IF(SUM('17-20'!AT41, '13-16'!AT41, '9-12'!AT41, '5-8'!AT41, '1-4'!AT41)=0, "", SUM('17-20'!AT41, '13-16'!AT41, '9-12'!AT41, '5-8'!AT41, '1-4'!AT41)))</f>
        <v/>
      </c>
      <c r="F42" s="32" t="str">
        <f>IF('1-4'!$A41="","", IF(SUM('17-20'!AU41, '13-16'!AU41, '9-12'!AU41, '5-8'!AU41, '1-4'!AU41)=0, "", SUM('17-20'!AU41, '13-16'!AU41, '9-12'!AU41, '5-8'!AU41, '1-4'!AU41)))</f>
        <v/>
      </c>
      <c r="G42" s="32" t="str">
        <f>IF(สรุปบันทึกเวลาเรียนรายวิชา!$A42="","", IF(SUM(D42:F42)=0, "", SUM(D42:F42)))</f>
        <v/>
      </c>
      <c r="H42" s="95" t="str">
        <f>IF('1-4'!$A41&lt;&gt;"", IFERROR((100*D42)/G42, ""), "")</f>
        <v/>
      </c>
      <c r="I42" s="32" t="str">
        <f>IF(OR('1-4'!$A41="", H42=""), "", IF(H42&gt;=69, "ปกติ", "มส"))</f>
        <v/>
      </c>
      <c r="J42" s="93"/>
    </row>
    <row r="43" spans="1:12" ht="12" customHeight="1" x14ac:dyDescent="0.45">
      <c r="A43" s="32">
        <f>IF('1-4'!A42&lt;&gt;"", '1-4'!A42, "")</f>
        <v>38</v>
      </c>
      <c r="B43" s="32">
        <f>IF('1-4'!A42&lt;&gt;"", '1-4'!B42, "")</f>
        <v>69038</v>
      </c>
      <c r="C43" s="24" t="str">
        <f>IF('1-4'!A42&lt;&gt;"", '1-4'!C42, "")</f>
        <v>เด็กชายวิทวัส พรหมเดช</v>
      </c>
      <c r="D43" s="32" t="str">
        <f>IF('1-4'!$A42="","", IF(SUM('17-20'!AS42, '13-16'!AS42, '9-12'!AS42, '5-8'!AS42, '1-4'!AS42)=0, "", SUM('17-20'!AS42, '13-16'!AS42, '9-12'!AS42, '5-8'!AS42, '1-4'!AS42)))</f>
        <v/>
      </c>
      <c r="E43" s="32" t="str">
        <f>IF('1-4'!$A42="","", IF(SUM('17-20'!AT42, '13-16'!AT42, '9-12'!AT42, '5-8'!AT42, '1-4'!AT42)=0, "", SUM('17-20'!AT42, '13-16'!AT42, '9-12'!AT42, '5-8'!AT42, '1-4'!AT42)))</f>
        <v/>
      </c>
      <c r="F43" s="32" t="str">
        <f>IF('1-4'!$A42="","", IF(SUM('17-20'!AU42, '13-16'!AU42, '9-12'!AU42, '5-8'!AU42, '1-4'!AU42)=0, "", SUM('17-20'!AU42, '13-16'!AU42, '9-12'!AU42, '5-8'!AU42, '1-4'!AU42)))</f>
        <v/>
      </c>
      <c r="G43" s="32" t="str">
        <f>IF(สรุปบันทึกเวลาเรียนรายวิชา!$A43="","", IF(SUM(D43:F43)=0, "", SUM(D43:F43)))</f>
        <v/>
      </c>
      <c r="H43" s="95" t="str">
        <f>IF('1-4'!$A42&lt;&gt;"", IFERROR((100*D43)/G43, ""), "")</f>
        <v/>
      </c>
      <c r="I43" s="32" t="str">
        <f>IF(OR('1-4'!$A42="", H43=""), "", IF(H43&gt;=69, "ปกติ", "มส"))</f>
        <v/>
      </c>
      <c r="J43" s="93"/>
    </row>
    <row r="44" spans="1:12" ht="12" customHeight="1" x14ac:dyDescent="0.45">
      <c r="A44" s="32">
        <f>IF('1-4'!A43&lt;&gt;"", '1-4'!A43, "")</f>
        <v>39</v>
      </c>
      <c r="B44" s="32">
        <f>IF('1-4'!A43&lt;&gt;"", '1-4'!B43, "")</f>
        <v>69039</v>
      </c>
      <c r="C44" s="24" t="str">
        <f>IF('1-4'!A43&lt;&gt;"", '1-4'!C43, "")</f>
        <v>เด็กชายวีรภัทร จิตต์มั่นคง</v>
      </c>
      <c r="D44" s="32" t="str">
        <f>IF('1-4'!$A43="","", IF(SUM('17-20'!AS43, '13-16'!AS43, '9-12'!AS43, '5-8'!AS43, '1-4'!AS43)=0, "", SUM('17-20'!AS43, '13-16'!AS43, '9-12'!AS43, '5-8'!AS43, '1-4'!AS43)))</f>
        <v/>
      </c>
      <c r="E44" s="32" t="str">
        <f>IF('1-4'!$A43="","", IF(SUM('17-20'!AT43, '13-16'!AT43, '9-12'!AT43, '5-8'!AT43, '1-4'!AT43)=0, "", SUM('17-20'!AT43, '13-16'!AT43, '9-12'!AT43, '5-8'!AT43, '1-4'!AT43)))</f>
        <v/>
      </c>
      <c r="F44" s="32" t="str">
        <f>IF('1-4'!$A43="","", IF(SUM('17-20'!AU43, '13-16'!AU43, '9-12'!AU43, '5-8'!AU43, '1-4'!AU43)=0, "", SUM('17-20'!AU43, '13-16'!AU43, '9-12'!AU43, '5-8'!AU43, '1-4'!AU43)))</f>
        <v/>
      </c>
      <c r="G44" s="32" t="str">
        <f>IF(สรุปบันทึกเวลาเรียนรายวิชา!$A44="","", IF(SUM(D44:F44)=0, "", SUM(D44:F44)))</f>
        <v/>
      </c>
      <c r="H44" s="95" t="str">
        <f>IF('1-4'!$A43&lt;&gt;"", IFERROR((100*D44)/G44, ""), "")</f>
        <v/>
      </c>
      <c r="I44" s="32" t="str">
        <f>IF(OR('1-4'!$A43="", H44=""), "", IF(H44&gt;=69, "ปกติ", "มส"))</f>
        <v/>
      </c>
      <c r="J44" s="93"/>
    </row>
    <row r="45" spans="1:12" ht="12" customHeight="1" x14ac:dyDescent="0.45">
      <c r="A45" s="32">
        <f>IF('1-4'!A44&lt;&gt;"", '1-4'!A44, "")</f>
        <v>40</v>
      </c>
      <c r="B45" s="32">
        <f>IF('1-4'!A44&lt;&gt;"", '1-4'!B44, "")</f>
        <v>69040</v>
      </c>
      <c r="C45" s="24" t="str">
        <f>IF('1-4'!A44&lt;&gt;"", '1-4'!C44, "")</f>
        <v>เด็กชายศุภณัฐ ขยันหา</v>
      </c>
      <c r="D45" s="32" t="str">
        <f>IF('1-4'!$A44="","", IF(SUM('17-20'!AS44, '13-16'!AS44, '9-12'!AS44, '5-8'!AS44, '1-4'!AS44)=0, "", SUM('17-20'!AS44, '13-16'!AS44, '9-12'!AS44, '5-8'!AS44, '1-4'!AS44)))</f>
        <v/>
      </c>
      <c r="E45" s="32" t="str">
        <f>IF('1-4'!$A44="","", IF(SUM('17-20'!AT44, '13-16'!AT44, '9-12'!AT44, '5-8'!AT44, '1-4'!AT44)=0, "", SUM('17-20'!AT44, '13-16'!AT44, '9-12'!AT44, '5-8'!AT44, '1-4'!AT44)))</f>
        <v/>
      </c>
      <c r="F45" s="32" t="str">
        <f>IF('1-4'!$A44="","", IF(SUM('17-20'!AU44, '13-16'!AU44, '9-12'!AU44, '5-8'!AU44, '1-4'!AU44)=0, "", SUM('17-20'!AU44, '13-16'!AU44, '9-12'!AU44, '5-8'!AU44, '1-4'!AU44)))</f>
        <v/>
      </c>
      <c r="G45" s="32" t="str">
        <f>IF(สรุปบันทึกเวลาเรียนรายวิชา!$A45="","", IF(SUM(D45:F45)=0, "", SUM(D45:F45)))</f>
        <v/>
      </c>
      <c r="H45" s="95" t="str">
        <f>IF('1-4'!$A44&lt;&gt;"", IFERROR((100*D45)/G45, ""), "")</f>
        <v/>
      </c>
      <c r="I45" s="32" t="str">
        <f>IF(OR('1-4'!$A44="", H45=""), "", IF(H45&gt;=69, "ปกติ", "มส"))</f>
        <v/>
      </c>
      <c r="J45" s="93"/>
    </row>
    <row r="46" spans="1:12" ht="12" customHeight="1" x14ac:dyDescent="0.45">
      <c r="A46" s="32">
        <f>IF('1-4'!A45&lt;&gt;"", '1-4'!A45, "")</f>
        <v>41</v>
      </c>
      <c r="B46" s="32">
        <f>IF('1-4'!A45&lt;&gt;"", '1-4'!B45, "")</f>
        <v>69041</v>
      </c>
      <c r="C46" s="24" t="str">
        <f>IF('1-4'!A45&lt;&gt;"", '1-4'!C45, "")</f>
        <v>เด็กชายสิทธิโชค ยิ้มสู้</v>
      </c>
      <c r="D46" s="32" t="str">
        <f>IF('1-4'!$A45="","", IF(SUM('17-20'!AS45, '13-16'!AS45, '9-12'!AS45, '5-8'!AS45, '1-4'!AS45)=0, "", SUM('17-20'!AS45, '13-16'!AS45, '9-12'!AS45, '5-8'!AS45, '1-4'!AS45)))</f>
        <v/>
      </c>
      <c r="E46" s="32" t="str">
        <f>IF('1-4'!$A45="","", IF(SUM('17-20'!AT45, '13-16'!AT45, '9-12'!AT45, '5-8'!AT45, '1-4'!AT45)=0, "", SUM('17-20'!AT45, '13-16'!AT45, '9-12'!AT45, '5-8'!AT45, '1-4'!AT45)))</f>
        <v/>
      </c>
      <c r="F46" s="32" t="str">
        <f>IF('1-4'!$A45="","", IF(SUM('17-20'!AU45, '13-16'!AU45, '9-12'!AU45, '5-8'!AU45, '1-4'!AU45)=0, "", SUM('17-20'!AU45, '13-16'!AU45, '9-12'!AU45, '5-8'!AU45, '1-4'!AU45)))</f>
        <v/>
      </c>
      <c r="G46" s="32" t="str">
        <f>IF(สรุปบันทึกเวลาเรียนรายวิชา!$A46="","", IF(SUM(D46:F46)=0, "", SUM(D46:F46)))</f>
        <v/>
      </c>
      <c r="H46" s="95" t="str">
        <f>IF('1-4'!$A45&lt;&gt;"", IFERROR((100*D46)/G46, ""), "")</f>
        <v/>
      </c>
      <c r="I46" s="32" t="str">
        <f>IF(OR('1-4'!$A45="", H46=""), "", IF(H46&gt;=69, "ปกติ", "มส"))</f>
        <v/>
      </c>
      <c r="J46" s="93"/>
    </row>
    <row r="47" spans="1:12" ht="12" customHeight="1" x14ac:dyDescent="0.45">
      <c r="A47" s="32">
        <f>IF('1-4'!A46&lt;&gt;"", '1-4'!A46, "")</f>
        <v>42</v>
      </c>
      <c r="B47" s="32">
        <f>IF('1-4'!A46&lt;&gt;"", '1-4'!B46, "")</f>
        <v>69042</v>
      </c>
      <c r="C47" s="24" t="str">
        <f>IF('1-4'!A46&lt;&gt;"", '1-4'!C46, "")</f>
        <v>เด็กชายสรวิชญ์ เก่งกล้า</v>
      </c>
      <c r="D47" s="32" t="str">
        <f>IF('1-4'!$A46="","", IF(SUM('17-20'!AS46, '13-16'!AS46, '9-12'!AS46, '5-8'!AS46, '1-4'!AS46)=0, "", SUM('17-20'!AS46, '13-16'!AS46, '9-12'!AS46, '5-8'!AS46, '1-4'!AS46)))</f>
        <v/>
      </c>
      <c r="E47" s="32" t="str">
        <f>IF('1-4'!$A46="","", IF(SUM('17-20'!AT46, '13-16'!AT46, '9-12'!AT46, '5-8'!AT46, '1-4'!AT46)=0, "", SUM('17-20'!AT46, '13-16'!AT46, '9-12'!AT46, '5-8'!AT46, '1-4'!AT46)))</f>
        <v/>
      </c>
      <c r="F47" s="32" t="str">
        <f>IF('1-4'!$A46="","", IF(SUM('17-20'!AU46, '13-16'!AU46, '9-12'!AU46, '5-8'!AU46, '1-4'!AU46)=0, "", SUM('17-20'!AU46, '13-16'!AU46, '9-12'!AU46, '5-8'!AU46, '1-4'!AU46)))</f>
        <v/>
      </c>
      <c r="G47" s="32" t="str">
        <f>IF(สรุปบันทึกเวลาเรียนรายวิชา!$A47="","", IF(SUM(D47:F47)=0, "", SUM(D47:F47)))</f>
        <v/>
      </c>
      <c r="H47" s="95" t="str">
        <f>IF('1-4'!$A46&lt;&gt;"", IFERROR((100*D47)/G47, ""), "")</f>
        <v/>
      </c>
      <c r="I47" s="32" t="str">
        <f>IF(OR('1-4'!$A46="", H47=""), "", IF(H47&gt;=69, "ปกติ", "มส"))</f>
        <v/>
      </c>
      <c r="J47" s="93"/>
      <c r="L47" s="44"/>
    </row>
    <row r="48" spans="1:12" ht="12" customHeight="1" x14ac:dyDescent="0.45">
      <c r="A48" s="32">
        <f>IF('1-4'!A47&lt;&gt;"", '1-4'!A47, "")</f>
        <v>43</v>
      </c>
      <c r="B48" s="32">
        <f>IF('1-4'!A47&lt;&gt;"", '1-4'!B47, "")</f>
        <v>69043</v>
      </c>
      <c r="C48" s="24" t="str">
        <f>IF('1-4'!A47&lt;&gt;"", '1-4'!C47, "")</f>
        <v>เด็กชายอนันต์ ทรงพลัง</v>
      </c>
      <c r="D48" s="32" t="str">
        <f>IF('1-4'!$A47="","", IF(SUM('17-20'!AS47, '13-16'!AS47, '9-12'!AS47, '5-8'!AS47, '1-4'!AS47)=0, "", SUM('17-20'!AS47, '13-16'!AS47, '9-12'!AS47, '5-8'!AS47, '1-4'!AS47)))</f>
        <v/>
      </c>
      <c r="E48" s="32" t="str">
        <f>IF('1-4'!$A47="","", IF(SUM('17-20'!AT47, '13-16'!AT47, '9-12'!AT47, '5-8'!AT47, '1-4'!AT47)=0, "", SUM('17-20'!AT47, '13-16'!AT47, '9-12'!AT47, '5-8'!AT47, '1-4'!AT47)))</f>
        <v/>
      </c>
      <c r="F48" s="32" t="str">
        <f>IF('1-4'!$A47="","", IF(SUM('17-20'!AU47, '13-16'!AU47, '9-12'!AU47, '5-8'!AU47, '1-4'!AU47)=0, "", SUM('17-20'!AU47, '13-16'!AU47, '9-12'!AU47, '5-8'!AU47, '1-4'!AU47)))</f>
        <v/>
      </c>
      <c r="G48" s="32" t="str">
        <f>IF(สรุปบันทึกเวลาเรียนรายวิชา!$A48="","", IF(SUM(D48:F48)=0, "", SUM(D48:F48)))</f>
        <v/>
      </c>
      <c r="H48" s="95" t="str">
        <f>IF('1-4'!$A47&lt;&gt;"", IFERROR((100*D48)/G48, ""), "")</f>
        <v/>
      </c>
      <c r="I48" s="32" t="str">
        <f>IF(OR('1-4'!$A47="", H48=""), "", IF(H48&gt;=69, "ปกติ", "มส"))</f>
        <v/>
      </c>
      <c r="J48" s="93"/>
    </row>
    <row r="49" spans="1:10" ht="12" customHeight="1" x14ac:dyDescent="0.45">
      <c r="A49" s="32">
        <f>IF('1-4'!A48&lt;&gt;"", '1-4'!A48, "")</f>
        <v>44</v>
      </c>
      <c r="B49" s="32">
        <f>IF('1-4'!A48&lt;&gt;"", '1-4'!B48, "")</f>
        <v>69044</v>
      </c>
      <c r="C49" s="24" t="str">
        <f>IF('1-4'!A48&lt;&gt;"", '1-4'!C48, "")</f>
        <v>เด็กชายอภิวัฒน์ แสนสุข</v>
      </c>
      <c r="D49" s="32" t="str">
        <f>IF('1-4'!$A48="","", IF(SUM('17-20'!AS48, '13-16'!AS48, '9-12'!AS48, '5-8'!AS48, '1-4'!AS48)=0, "", SUM('17-20'!AS48, '13-16'!AS48, '9-12'!AS48, '5-8'!AS48, '1-4'!AS48)))</f>
        <v/>
      </c>
      <c r="E49" s="32" t="str">
        <f>IF('1-4'!$A48="","", IF(SUM('17-20'!AT48, '13-16'!AT48, '9-12'!AT48, '5-8'!AT48, '1-4'!AT48)=0, "", SUM('17-20'!AT48, '13-16'!AT48, '9-12'!AT48, '5-8'!AT48, '1-4'!AT48)))</f>
        <v/>
      </c>
      <c r="F49" s="32" t="str">
        <f>IF('1-4'!$A48="","", IF(SUM('17-20'!AU48, '13-16'!AU48, '9-12'!AU48, '5-8'!AU48, '1-4'!AU48)=0, "", SUM('17-20'!AU48, '13-16'!AU48, '9-12'!AU48, '5-8'!AU48, '1-4'!AU48)))</f>
        <v/>
      </c>
      <c r="G49" s="32" t="str">
        <f>IF(สรุปบันทึกเวลาเรียนรายวิชา!$A49="","", IF(SUM(D49:F49)=0, "", SUM(D49:F49)))</f>
        <v/>
      </c>
      <c r="H49" s="95" t="str">
        <f>IF('1-4'!$A48&lt;&gt;"", IFERROR((100*D49)/G49, ""), "")</f>
        <v/>
      </c>
      <c r="I49" s="32" t="str">
        <f>IF(OR('1-4'!$A48="", H49=""), "", IF(H49&gt;=69, "ปกติ", "มส"))</f>
        <v/>
      </c>
      <c r="J49" s="93"/>
    </row>
    <row r="50" spans="1:10" ht="12" customHeight="1" x14ac:dyDescent="0.45">
      <c r="A50" s="32">
        <f>IF('1-4'!A49&lt;&gt;"", '1-4'!A49, "")</f>
        <v>45</v>
      </c>
      <c r="B50" s="32">
        <f>IF('1-4'!A49&lt;&gt;"", '1-4'!B49, "")</f>
        <v>69046</v>
      </c>
      <c r="C50" s="24" t="str">
        <f>IF('1-4'!A49&lt;&gt;"", '1-4'!C49, "")</f>
        <v>เด็กชายอัครพล บุญประคอง</v>
      </c>
      <c r="D50" s="32" t="str">
        <f>IF('1-4'!$A49="","", IF(SUM('17-20'!AS49, '13-16'!AS49, '9-12'!AS49, '5-8'!AS49, '1-4'!AS49)=0, "", SUM('17-20'!AS49, '13-16'!AS49, '9-12'!AS49, '5-8'!AS49, '1-4'!AS49)))</f>
        <v/>
      </c>
      <c r="E50" s="32" t="str">
        <f>IF('1-4'!$A49="","", IF(SUM('17-20'!AT49, '13-16'!AT49, '9-12'!AT49, '5-8'!AT49, '1-4'!AT49)=0, "", SUM('17-20'!AT49, '13-16'!AT49, '9-12'!AT49, '5-8'!AT49, '1-4'!AT49)))</f>
        <v/>
      </c>
      <c r="F50" s="32" t="str">
        <f>IF('1-4'!$A49="","", IF(SUM('17-20'!AU49, '13-16'!AU49, '9-12'!AU49, '5-8'!AU49, '1-4'!AU49)=0, "", SUM('17-20'!AU49, '13-16'!AU49, '9-12'!AU49, '5-8'!AU49, '1-4'!AU49)))</f>
        <v/>
      </c>
      <c r="G50" s="32" t="str">
        <f>IF(สรุปบันทึกเวลาเรียนรายวิชา!$A50="","", IF(SUM(D50:F50)=0, "", SUM(D50:F50)))</f>
        <v/>
      </c>
      <c r="H50" s="95" t="str">
        <f>IF('1-4'!$A49&lt;&gt;"", IFERROR((100*D50)/G50, ""), "")</f>
        <v/>
      </c>
      <c r="I50" s="32" t="str">
        <f>IF(OR('1-4'!$A49="", H50=""), "", IF(H50&gt;=69, "ปกติ", "มส"))</f>
        <v/>
      </c>
      <c r="J50" s="93"/>
    </row>
  </sheetData>
  <mergeCells count="11">
    <mergeCell ref="A1:J1"/>
    <mergeCell ref="D2:G3"/>
    <mergeCell ref="A2:A5"/>
    <mergeCell ref="B2:B5"/>
    <mergeCell ref="C2:C5"/>
    <mergeCell ref="D4:D5"/>
    <mergeCell ref="E4:E5"/>
    <mergeCell ref="F4:F5"/>
    <mergeCell ref="G4:G5"/>
    <mergeCell ref="H2:H5"/>
    <mergeCell ref="I2:I5"/>
  </mergeCells>
  <conditionalFormatting sqref="I6:J50">
    <cfRule type="cellIs" dxfId="1" priority="1" operator="equal">
      <formula>"มส"</formula>
    </cfRule>
    <cfRule type="cellIs" dxfId="0" priority="2" operator="equal">
      <formula>"ปกติ"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60DD5-23F3-40D5-B4DE-F4D2ED471E48}">
  <sheetPr codeName="Sheet2"/>
  <dimension ref="A1:X166"/>
  <sheetViews>
    <sheetView zoomScaleNormal="100" workbookViewId="0">
      <selection activeCell="X14" sqref="X14"/>
    </sheetView>
  </sheetViews>
  <sheetFormatPr defaultColWidth="8.625" defaultRowHeight="14.25" x14ac:dyDescent="0.2"/>
  <cols>
    <col min="1" max="1" width="4.875" style="15" customWidth="1"/>
    <col min="2" max="2" width="19.125" style="97" customWidth="1"/>
    <col min="3" max="12" width="3.625" style="15" customWidth="1"/>
    <col min="13" max="13" width="4.625" style="15" customWidth="1"/>
    <col min="14" max="14" width="5" style="15" customWidth="1"/>
    <col min="15" max="16" width="4.375" style="15" customWidth="1"/>
    <col min="17" max="17" width="5.125" style="15" customWidth="1"/>
    <col min="18" max="18" width="3.25" style="15" customWidth="1"/>
    <col min="19" max="21" width="1.75" style="15" customWidth="1"/>
    <col min="22" max="16384" width="8.625" style="15"/>
  </cols>
  <sheetData>
    <row r="1" spans="1:24" s="14" customFormat="1" ht="21.75" customHeight="1" x14ac:dyDescent="0.2">
      <c r="A1" s="114" t="s">
        <v>135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6"/>
      <c r="R1" s="13"/>
    </row>
    <row r="2" spans="1:24" s="14" customFormat="1" ht="18.75" customHeight="1" x14ac:dyDescent="0.2">
      <c r="A2" s="114" t="s">
        <v>136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6"/>
    </row>
    <row r="3" spans="1:24" s="14" customFormat="1" ht="18.75" customHeight="1" x14ac:dyDescent="0.2">
      <c r="A3" s="117" t="s">
        <v>29</v>
      </c>
      <c r="B3" s="101" t="s">
        <v>55</v>
      </c>
      <c r="C3" s="98">
        <v>1</v>
      </c>
      <c r="D3" s="98">
        <v>2</v>
      </c>
      <c r="E3" s="98">
        <v>3</v>
      </c>
      <c r="F3" s="98">
        <v>4</v>
      </c>
      <c r="G3" s="98">
        <v>5</v>
      </c>
      <c r="H3" s="98">
        <v>6</v>
      </c>
      <c r="I3" s="98">
        <v>7</v>
      </c>
      <c r="J3" s="98">
        <v>8</v>
      </c>
      <c r="K3" s="98">
        <v>9</v>
      </c>
      <c r="L3" s="98">
        <v>10</v>
      </c>
      <c r="M3" s="199" t="s">
        <v>77</v>
      </c>
      <c r="N3" s="197" t="s">
        <v>137</v>
      </c>
      <c r="O3" s="195" t="s">
        <v>61</v>
      </c>
      <c r="P3" s="195" t="s">
        <v>140</v>
      </c>
      <c r="Q3" s="124" t="s">
        <v>62</v>
      </c>
    </row>
    <row r="4" spans="1:24" s="14" customFormat="1" ht="18.75" customHeight="1" x14ac:dyDescent="0.2">
      <c r="A4" s="117"/>
      <c r="B4" s="102" t="s">
        <v>129</v>
      </c>
      <c r="C4" s="110" t="s">
        <v>132</v>
      </c>
      <c r="D4" s="110"/>
      <c r="E4" s="110"/>
      <c r="F4" s="110"/>
      <c r="G4" s="110"/>
      <c r="H4" s="110"/>
      <c r="I4" s="110"/>
      <c r="J4" s="110"/>
      <c r="K4" s="110"/>
      <c r="L4" s="110"/>
      <c r="M4" s="199"/>
      <c r="N4" s="197"/>
      <c r="O4" s="195"/>
      <c r="P4" s="195"/>
      <c r="Q4" s="124"/>
    </row>
    <row r="5" spans="1:24" s="14" customFormat="1" ht="18.75" customHeight="1" x14ac:dyDescent="0.2">
      <c r="A5" s="117"/>
      <c r="B5" s="102" t="s">
        <v>130</v>
      </c>
      <c r="C5" s="110" t="s">
        <v>133</v>
      </c>
      <c r="D5" s="110"/>
      <c r="E5" s="110"/>
      <c r="F5" s="110"/>
      <c r="G5" s="110"/>
      <c r="H5" s="110"/>
      <c r="I5" s="110"/>
      <c r="J5" s="110"/>
      <c r="K5" s="110"/>
      <c r="L5" s="110"/>
      <c r="M5" s="199"/>
      <c r="N5" s="197"/>
      <c r="O5" s="195"/>
      <c r="P5" s="195"/>
      <c r="Q5" s="124"/>
    </row>
    <row r="6" spans="1:24" s="14" customFormat="1" ht="18.75" customHeight="1" x14ac:dyDescent="0.2">
      <c r="A6" s="117"/>
      <c r="B6" s="102" t="s">
        <v>131</v>
      </c>
      <c r="C6" s="111">
        <v>30</v>
      </c>
      <c r="D6" s="111"/>
      <c r="E6" s="111"/>
      <c r="F6" s="111"/>
      <c r="G6" s="111"/>
      <c r="H6" s="111"/>
      <c r="I6" s="111"/>
      <c r="J6" s="111"/>
      <c r="K6" s="111"/>
      <c r="L6" s="111"/>
      <c r="M6" s="199"/>
      <c r="N6" s="197"/>
      <c r="O6" s="195"/>
      <c r="P6" s="195"/>
      <c r="Q6" s="124"/>
    </row>
    <row r="7" spans="1:24" s="14" customFormat="1" ht="18.75" customHeight="1" x14ac:dyDescent="0.2">
      <c r="A7" s="118"/>
      <c r="B7" s="99" t="s">
        <v>131</v>
      </c>
      <c r="C7" s="110" t="s">
        <v>134</v>
      </c>
      <c r="D7" s="110" t="s">
        <v>134</v>
      </c>
      <c r="E7" s="110" t="s">
        <v>134</v>
      </c>
      <c r="F7" s="110" t="s">
        <v>134</v>
      </c>
      <c r="G7" s="110" t="s">
        <v>134</v>
      </c>
      <c r="H7" s="110" t="s">
        <v>134</v>
      </c>
      <c r="I7" s="110" t="s">
        <v>134</v>
      </c>
      <c r="J7" s="110" t="s">
        <v>134</v>
      </c>
      <c r="K7" s="110" t="s">
        <v>134</v>
      </c>
      <c r="L7" s="110" t="s">
        <v>134</v>
      </c>
      <c r="M7" s="200"/>
      <c r="N7" s="198"/>
      <c r="O7" s="196"/>
      <c r="P7" s="196"/>
      <c r="Q7" s="125"/>
    </row>
    <row r="8" spans="1:24" ht="12" customHeight="1" x14ac:dyDescent="0.2">
      <c r="A8" s="9">
        <f>IF('1-4'!A5&lt;&gt;"", '1-4'!A5, "")</f>
        <v>1</v>
      </c>
      <c r="B8" s="100" t="str">
        <f>IF('1-4'!A5&lt;&gt;"", '1-4'!C5, "")</f>
        <v>เด็กชายกฤษฎา มั่งคั่ง</v>
      </c>
      <c r="C8" s="10">
        <v>10</v>
      </c>
      <c r="D8" s="10">
        <v>5</v>
      </c>
      <c r="E8" s="10">
        <v>5</v>
      </c>
      <c r="F8" s="10">
        <v>5</v>
      </c>
      <c r="G8" s="10">
        <v>5</v>
      </c>
      <c r="H8" s="10">
        <v>5</v>
      </c>
      <c r="I8" s="10"/>
      <c r="J8" s="10"/>
      <c r="K8" s="10"/>
      <c r="L8" s="10"/>
      <c r="M8" s="80">
        <f>IF('1-4'!$A7="","", IF(COUNT(C8:L8)=0,"", SUM(C8:L8)))</f>
        <v>35</v>
      </c>
      <c r="N8" s="5">
        <v>15</v>
      </c>
      <c r="O8" s="5"/>
      <c r="P8" s="5">
        <f>IF('1-4'!$A7="","", IF(SUM(KPA_A!M8, KPA_A!N8)=0,"", SUM(KPA_A!M8, KPA_A!N8)))</f>
        <v>50</v>
      </c>
      <c r="Q8" s="16" t="e">
        <f>IF(#REF!="","",+M8+N8+O8)</f>
        <v>#REF!</v>
      </c>
      <c r="R8" s="11"/>
      <c r="S8" s="11"/>
      <c r="T8" s="11"/>
      <c r="U8" s="11"/>
      <c r="V8" s="11"/>
      <c r="W8" s="11"/>
      <c r="X8" s="11"/>
    </row>
    <row r="9" spans="1:24" ht="12" customHeight="1" x14ac:dyDescent="0.2">
      <c r="A9" s="9">
        <f>IF('1-4'!A6&lt;&gt;"", '1-4'!A6, "")</f>
        <v>2</v>
      </c>
      <c r="B9" s="100" t="str">
        <f>IF('1-4'!A6&lt;&gt;"", '1-4'!C6, "")</f>
        <v>เด็กชายกิตติพงษ์ วงศ์สว่าง</v>
      </c>
      <c r="C9" s="10">
        <v>5</v>
      </c>
      <c r="D9" s="10">
        <v>5</v>
      </c>
      <c r="E9" s="10">
        <v>5</v>
      </c>
      <c r="F9" s="10">
        <v>5</v>
      </c>
      <c r="G9" s="10">
        <v>5</v>
      </c>
      <c r="H9" s="10"/>
      <c r="I9" s="10"/>
      <c r="J9" s="10"/>
      <c r="K9" s="10"/>
      <c r="L9" s="10"/>
      <c r="M9" s="80">
        <f>IF('1-4'!$A8="","", IF(COUNT(C9:L9)=0,"", SUM(C9:L9)))</f>
        <v>25</v>
      </c>
      <c r="N9" s="5"/>
      <c r="O9" s="5"/>
      <c r="P9" s="5">
        <f>IF('1-4'!$A8="","", IF(SUM(KPA_A!M9, KPA_A!N9)=0,"", SUM(KPA_A!M9, KPA_A!N9)))</f>
        <v>25</v>
      </c>
      <c r="Q9" s="16" t="e">
        <f>IF(#REF!="","",+M9+N9+O9)</f>
        <v>#REF!</v>
      </c>
      <c r="R9" s="11"/>
      <c r="S9" s="11"/>
      <c r="T9" s="11"/>
      <c r="U9" s="11"/>
      <c r="V9" s="11"/>
      <c r="W9" s="11"/>
      <c r="X9" s="11"/>
    </row>
    <row r="10" spans="1:24" ht="12" customHeight="1" x14ac:dyDescent="0.2">
      <c r="A10" s="9">
        <f>IF('1-4'!A7&lt;&gt;"", '1-4'!A7, "")</f>
        <v>3</v>
      </c>
      <c r="B10" s="100" t="str">
        <f>IF('1-4'!A7&lt;&gt;"", '1-4'!C7, "")</f>
        <v>เด็กชายโกเมศ รัตนวิจิตร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80" t="str">
        <f>IF('1-4'!$A9="","", IF(COUNT(C10:L10)=0,"", SUM(C10:L10)))</f>
        <v/>
      </c>
      <c r="N10" s="5"/>
      <c r="O10" s="5"/>
      <c r="P10" s="5" t="str">
        <f>IF('1-4'!$A9="","", IF(SUM(KPA_A!M10, KPA_A!N10)=0,"", SUM(KPA_A!M10, KPA_A!N10)))</f>
        <v/>
      </c>
      <c r="Q10" s="16" t="e">
        <f>IF(#REF!="","",+M10+N10+O10)</f>
        <v>#REF!</v>
      </c>
      <c r="R10" s="11"/>
      <c r="S10" s="11"/>
      <c r="T10" s="11"/>
      <c r="U10" s="11"/>
      <c r="V10" s="11"/>
      <c r="W10" s="11"/>
      <c r="X10" s="11"/>
    </row>
    <row r="11" spans="1:24" ht="12" customHeight="1" x14ac:dyDescent="0.2">
      <c r="A11" s="9">
        <f>IF('1-4'!A8&lt;&gt;"", '1-4'!A8, "")</f>
        <v>4</v>
      </c>
      <c r="B11" s="100" t="str">
        <f>IF('1-4'!A8&lt;&gt;"", '1-4'!C8, "")</f>
        <v>เด็กชายจิรพัฒน์ เจริญสุข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80" t="str">
        <f>IF('1-4'!$A10="","", IF(COUNT(C11:L11)=0,"", SUM(C11:L11)))</f>
        <v/>
      </c>
      <c r="N11" s="5"/>
      <c r="O11" s="5"/>
      <c r="P11" s="5" t="str">
        <f>IF('1-4'!$A10="","", IF(SUM(KPA_A!M11, KPA_A!N11)=0,"", SUM(KPA_A!M11, KPA_A!N11)))</f>
        <v/>
      </c>
      <c r="Q11" s="16" t="e">
        <f>IF(#REF!="","",+M11+N11+O11)</f>
        <v>#REF!</v>
      </c>
      <c r="R11" s="11"/>
      <c r="S11" s="11"/>
      <c r="T11" s="11"/>
      <c r="U11" s="11"/>
      <c r="V11" s="11"/>
      <c r="W11" s="11"/>
      <c r="X11" s="11"/>
    </row>
    <row r="12" spans="1:24" ht="12" customHeight="1" x14ac:dyDescent="0.2">
      <c r="A12" s="9">
        <f>IF('1-4'!A9&lt;&gt;"", '1-4'!A9, "")</f>
        <v>5</v>
      </c>
      <c r="B12" s="100" t="str">
        <f>IF('1-4'!A9&lt;&gt;"", '1-4'!C9, "")</f>
        <v>เด็กชายเจษฎาภรณ์ แสนดี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80" t="str">
        <f>IF('1-4'!$A11="","", IF(COUNT(C12:L12)=0,"", SUM(C12:L12)))</f>
        <v/>
      </c>
      <c r="N12" s="5"/>
      <c r="O12" s="5"/>
      <c r="P12" s="5" t="str">
        <f>IF('1-4'!$A11="","", IF(SUM(KPA_A!M12, KPA_A!N12)=0,"", SUM(KPA_A!M12, KPA_A!N12)))</f>
        <v/>
      </c>
      <c r="Q12" s="16" t="e">
        <f>IF(#REF!="","",+M12+N12+O12)</f>
        <v>#REF!</v>
      </c>
      <c r="R12" s="11"/>
      <c r="S12" s="11"/>
      <c r="T12" s="11"/>
      <c r="U12" s="11"/>
      <c r="V12" s="11"/>
      <c r="W12" s="11"/>
      <c r="X12" s="11"/>
    </row>
    <row r="13" spans="1:24" ht="12" customHeight="1" x14ac:dyDescent="0.2">
      <c r="A13" s="9">
        <f>IF('1-4'!A10&lt;&gt;"", '1-4'!A10, "")</f>
        <v>6</v>
      </c>
      <c r="B13" s="100" t="str">
        <f>IF('1-4'!A10&lt;&gt;"", '1-4'!C10, "")</f>
        <v>เด็กชายชยพล นามไพเราะ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80" t="str">
        <f>IF('1-4'!$A12="","", IF(COUNT(C13:L13)=0,"", SUM(C13:L13)))</f>
        <v/>
      </c>
      <c r="N13" s="5"/>
      <c r="O13" s="5"/>
      <c r="P13" s="5" t="str">
        <f>IF('1-4'!$A12="","", IF(SUM(KPA_A!M13, KPA_A!N13)=0,"", SUM(KPA_A!M13, KPA_A!N13)))</f>
        <v/>
      </c>
      <c r="Q13" s="16" t="e">
        <f>IF(#REF!="","",+M13+N13+O13)</f>
        <v>#REF!</v>
      </c>
      <c r="R13" s="11"/>
      <c r="S13" s="11"/>
      <c r="T13" s="11"/>
      <c r="U13" s="11"/>
      <c r="V13" s="11"/>
      <c r="W13" s="11"/>
      <c r="X13" s="11"/>
    </row>
    <row r="14" spans="1:24" ht="12" customHeight="1" x14ac:dyDescent="0.2">
      <c r="A14" s="9">
        <f>IF('1-4'!A11&lt;&gt;"", '1-4'!A11, "")</f>
        <v>7</v>
      </c>
      <c r="B14" s="100" t="str">
        <f>IF('1-4'!A11&lt;&gt;"", '1-4'!C11, "")</f>
        <v>เด็กชายชัชวาลย์ สุขเกษม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80" t="str">
        <f>IF('1-4'!$A13="","", IF(COUNT(C14:L14)=0,"", SUM(C14:L14)))</f>
        <v/>
      </c>
      <c r="N14" s="5"/>
      <c r="O14" s="5"/>
      <c r="P14" s="5" t="str">
        <f>IF('1-4'!$A13="","", IF(SUM(KPA_A!M14, KPA_A!N14)=0,"", SUM(KPA_A!M14, KPA_A!N14)))</f>
        <v/>
      </c>
      <c r="Q14" s="16" t="e">
        <f>IF(#REF!="","",+M14+N14+O14)</f>
        <v>#REF!</v>
      </c>
      <c r="R14" s="11"/>
      <c r="S14" s="11"/>
      <c r="T14" s="11"/>
      <c r="U14" s="11"/>
      <c r="V14" s="11"/>
      <c r="W14" s="11"/>
      <c r="X14" s="11"/>
    </row>
    <row r="15" spans="1:24" ht="12" customHeight="1" x14ac:dyDescent="0.2">
      <c r="A15" s="9">
        <f>IF('1-4'!A12&lt;&gt;"", '1-4'!A12, "")</f>
        <v>8</v>
      </c>
      <c r="B15" s="100" t="str">
        <f>IF('1-4'!A12&lt;&gt;"", '1-4'!C12, "")</f>
        <v>เด็กชายชัยชนะ รักชาติ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80" t="str">
        <f>IF('1-4'!$A14="","", IF(COUNT(C15:L15)=0,"", SUM(C15:L15)))</f>
        <v/>
      </c>
      <c r="N15" s="5"/>
      <c r="O15" s="5"/>
      <c r="P15" s="5" t="str">
        <f>IF('1-4'!$A14="","", IF(SUM(KPA_A!M15, KPA_A!N15)=0,"", SUM(KPA_A!M15, KPA_A!N15)))</f>
        <v/>
      </c>
      <c r="Q15" s="16" t="e">
        <f>IF(#REF!="","",+M15+N15+O15)</f>
        <v>#REF!</v>
      </c>
      <c r="R15" s="11"/>
      <c r="S15" s="11"/>
      <c r="T15" s="11"/>
      <c r="U15" s="11"/>
      <c r="V15" s="11"/>
      <c r="W15" s="11"/>
      <c r="X15" s="11"/>
    </row>
    <row r="16" spans="1:24" ht="12" customHeight="1" x14ac:dyDescent="0.2">
      <c r="A16" s="9">
        <f>IF('1-4'!A13&lt;&gt;"", '1-4'!A13, "")</f>
        <v>9</v>
      </c>
      <c r="B16" s="100" t="str">
        <f>IF('1-4'!A13&lt;&gt;"", '1-4'!C13, "")</f>
        <v>เด็กชายโชติวิทย์ สิทธิชัย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80" t="str">
        <f>IF('1-4'!$A15="","", IF(COUNT(C16:L16)=0,"", SUM(C16:L16)))</f>
        <v/>
      </c>
      <c r="N16" s="5"/>
      <c r="O16" s="5"/>
      <c r="P16" s="5" t="str">
        <f>IF('1-4'!$A15="","", IF(SUM(KPA_A!M16, KPA_A!N16)=0,"", SUM(KPA_A!M16, KPA_A!N16)))</f>
        <v/>
      </c>
      <c r="Q16" s="16" t="e">
        <f>IF(#REF!="","",+M16+N16+O16)</f>
        <v>#REF!</v>
      </c>
      <c r="R16" s="11"/>
      <c r="S16" s="11"/>
      <c r="T16" s="11"/>
      <c r="U16" s="11"/>
      <c r="V16" s="11"/>
      <c r="W16" s="11"/>
      <c r="X16" s="11"/>
    </row>
    <row r="17" spans="1:24" ht="12" customHeight="1" x14ac:dyDescent="0.2">
      <c r="A17" s="9">
        <f>IF('1-4'!A14&lt;&gt;"", '1-4'!A14, "")</f>
        <v>10</v>
      </c>
      <c r="B17" s="100" t="str">
        <f>IF('1-4'!A14&lt;&gt;"", '1-4'!C14, "")</f>
        <v>เด็กชายณพงศ์ มงคลชัย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80" t="str">
        <f>IF('1-4'!$A16="","", IF(COUNT(C17:L17)=0,"", SUM(C17:L17)))</f>
        <v/>
      </c>
      <c r="N17" s="5"/>
      <c r="O17" s="5"/>
      <c r="P17" s="5" t="str">
        <f>IF('1-4'!$A16="","", IF(SUM(KPA_A!M17, KPA_A!N17)=0,"", SUM(KPA_A!M17, KPA_A!N17)))</f>
        <v/>
      </c>
      <c r="Q17" s="16" t="e">
        <f>IF(#REF!="","",+M17+N17+O17)</f>
        <v>#REF!</v>
      </c>
      <c r="R17" s="11"/>
      <c r="S17" s="11"/>
      <c r="T17" s="11"/>
      <c r="U17" s="11"/>
      <c r="V17" s="11"/>
      <c r="W17" s="11"/>
      <c r="X17" s="11"/>
    </row>
    <row r="18" spans="1:24" ht="12" customHeight="1" x14ac:dyDescent="0.2">
      <c r="A18" s="9">
        <f>IF('1-4'!A15&lt;&gt;"", '1-4'!A15, "")</f>
        <v>11</v>
      </c>
      <c r="B18" s="100" t="str">
        <f>IF('1-4'!A15&lt;&gt;"", '1-4'!C15, "")</f>
        <v>เด็กชายณัฐกร ศรีประเสริฐ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0" t="str">
        <f>IF('1-4'!$A17="","", IF(COUNT(C18:L18)=0,"", SUM(C18:L18)))</f>
        <v/>
      </c>
      <c r="N18" s="5"/>
      <c r="O18" s="5"/>
      <c r="P18" s="5" t="str">
        <f>IF('1-4'!$A17="","", IF(SUM(KPA_A!M18, KPA_A!N18)=0,"", SUM(KPA_A!M18, KPA_A!N18)))</f>
        <v/>
      </c>
      <c r="Q18" s="16" t="e">
        <f>IF(#REF!="","",+M18+N18+O18)</f>
        <v>#REF!</v>
      </c>
      <c r="R18" s="11"/>
      <c r="S18" s="11"/>
      <c r="T18" s="11"/>
      <c r="U18" s="11"/>
      <c r="V18" s="11"/>
      <c r="W18" s="11"/>
      <c r="X18" s="11"/>
    </row>
    <row r="19" spans="1:24" ht="12" customHeight="1" x14ac:dyDescent="0.2">
      <c r="A19" s="9">
        <f>IF('1-4'!A16&lt;&gt;"", '1-4'!A16, "")</f>
        <v>12</v>
      </c>
      <c r="B19" s="100" t="str">
        <f>IF('1-4'!A16&lt;&gt;"", '1-4'!C16, "")</f>
        <v>เด็กชายณัฐพล ผาสุข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80" t="str">
        <f>IF('1-4'!$A18="","", IF(COUNT(C19:L19)=0,"", SUM(C19:L19)))</f>
        <v/>
      </c>
      <c r="N19" s="5"/>
      <c r="O19" s="5"/>
      <c r="P19" s="5" t="str">
        <f>IF('1-4'!$A18="","", IF(SUM(KPA_A!M19, KPA_A!N19)=0,"", SUM(KPA_A!M19, KPA_A!N19)))</f>
        <v/>
      </c>
      <c r="Q19" s="16" t="e">
        <f>IF(#REF!="","",+M19+N19+O19)</f>
        <v>#REF!</v>
      </c>
      <c r="R19" s="11"/>
      <c r="S19" s="11"/>
      <c r="T19" s="11"/>
      <c r="U19" s="11"/>
      <c r="V19" s="11"/>
      <c r="W19" s="11"/>
      <c r="X19" s="11"/>
    </row>
    <row r="20" spans="1:24" ht="12" customHeight="1" x14ac:dyDescent="0.2">
      <c r="A20" s="9">
        <f>IF('1-4'!A17&lt;&gt;"", '1-4'!A17, "")</f>
        <v>13</v>
      </c>
      <c r="B20" s="100" t="str">
        <f>IF('1-4'!A17&lt;&gt;"", '1-4'!C17, "")</f>
        <v>เด็กชายดนัย สมบูรณ์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80" t="str">
        <f>IF('1-4'!$A19="","", IF(COUNT(C20:L20)=0,"", SUM(C20:L20)))</f>
        <v/>
      </c>
      <c r="N20" s="5"/>
      <c r="O20" s="5"/>
      <c r="P20" s="5" t="str">
        <f>IF('1-4'!$A19="","", IF(SUM(KPA_A!M20, KPA_A!N20)=0,"", SUM(KPA_A!M20, KPA_A!N20)))</f>
        <v/>
      </c>
      <c r="Q20" s="16" t="e">
        <f>IF(#REF!="","",+M20+N20+O20)</f>
        <v>#REF!</v>
      </c>
      <c r="R20" s="11"/>
      <c r="S20" s="11"/>
      <c r="T20" s="11"/>
      <c r="U20" s="11"/>
      <c r="V20" s="11"/>
      <c r="W20" s="11"/>
      <c r="X20" s="11"/>
    </row>
    <row r="21" spans="1:24" ht="12" customHeight="1" x14ac:dyDescent="0.2">
      <c r="A21" s="9">
        <f>IF('1-4'!A18&lt;&gt;"", '1-4'!A18, "")</f>
        <v>14</v>
      </c>
      <c r="B21" s="100" t="str">
        <f>IF('1-4'!A18&lt;&gt;"", '1-4'!C18, "")</f>
        <v>เด็กชายเดชาธร ทองอ่อน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80" t="str">
        <f>IF('1-4'!$A20="","", IF(COUNT(C21:L21)=0,"", SUM(C21:L21)))</f>
        <v/>
      </c>
      <c r="N21" s="5"/>
      <c r="O21" s="5"/>
      <c r="P21" s="5" t="str">
        <f>IF('1-4'!$A20="","", IF(SUM(KPA_A!M21, KPA_A!N21)=0,"", SUM(KPA_A!M21, KPA_A!N21)))</f>
        <v/>
      </c>
      <c r="Q21" s="16" t="e">
        <f>IF(#REF!="","",+M21+N21+O21)</f>
        <v>#REF!</v>
      </c>
      <c r="R21" s="11"/>
      <c r="S21" s="11"/>
      <c r="T21" s="11"/>
      <c r="U21" s="11"/>
      <c r="V21" s="11"/>
      <c r="W21" s="11"/>
      <c r="X21" s="11"/>
    </row>
    <row r="22" spans="1:24" ht="12" customHeight="1" x14ac:dyDescent="0.2">
      <c r="A22" s="9">
        <f>IF('1-4'!A19&lt;&gt;"", '1-4'!A19, "")</f>
        <v>15</v>
      </c>
      <c r="B22" s="100" t="str">
        <f>IF('1-4'!A19&lt;&gt;"", '1-4'!C19, "")</f>
        <v>เด็กชายทรงพล ทรัพย์สิน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80" t="str">
        <f>IF('1-4'!$A21="","", IF(COUNT(C22:L22)=0,"", SUM(C22:L22)))</f>
        <v/>
      </c>
      <c r="N22" s="5"/>
      <c r="O22" s="5"/>
      <c r="P22" s="5" t="str">
        <f>IF('1-4'!$A21="","", IF(SUM(KPA_A!M22, KPA_A!N22)=0,"", SUM(KPA_A!M22, KPA_A!N22)))</f>
        <v/>
      </c>
      <c r="Q22" s="16" t="e">
        <f>IF(#REF!="","",+M22+N22+O22)</f>
        <v>#REF!</v>
      </c>
      <c r="R22" s="11"/>
      <c r="S22" s="11"/>
      <c r="T22" s="11"/>
      <c r="U22" s="11"/>
      <c r="V22" s="11"/>
      <c r="W22" s="11"/>
      <c r="X22" s="11"/>
    </row>
    <row r="23" spans="1:24" ht="12" customHeight="1" x14ac:dyDescent="0.2">
      <c r="A23" s="9">
        <f>IF('1-4'!A20&lt;&gt;"", '1-4'!A20, "")</f>
        <v>16</v>
      </c>
      <c r="B23" s="100" t="str">
        <f>IF('1-4'!A20&lt;&gt;"", '1-4'!C20, "")</f>
        <v>เด็กชายธนกฤต มีประเสริฐ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80" t="str">
        <f>IF('1-4'!$A22="","", IF(COUNT(C23:L23)=0,"", SUM(C23:L23)))</f>
        <v/>
      </c>
      <c r="N23" s="5"/>
      <c r="O23" s="5"/>
      <c r="P23" s="5" t="str">
        <f>IF('1-4'!$A22="","", IF(SUM(KPA_A!M23, KPA_A!N23)=0,"", SUM(KPA_A!M23, KPA_A!N23)))</f>
        <v/>
      </c>
      <c r="Q23" s="16" t="e">
        <f>IF(#REF!="","",+M23+N23+O23)</f>
        <v>#REF!</v>
      </c>
      <c r="R23" s="11"/>
      <c r="S23" s="11"/>
      <c r="T23" s="11"/>
      <c r="U23" s="11"/>
      <c r="V23" s="11"/>
      <c r="W23" s="11"/>
      <c r="X23" s="11"/>
    </row>
    <row r="24" spans="1:24" ht="12" customHeight="1" x14ac:dyDescent="0.2">
      <c r="A24" s="9">
        <f>IF('1-4'!A21&lt;&gt;"", '1-4'!A21, "")</f>
        <v>17</v>
      </c>
      <c r="B24" s="100" t="str">
        <f>IF('1-4'!A21&lt;&gt;"", '1-4'!C21, "")</f>
        <v>เด็กชายธนภัทร บุญส่ง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80" t="str">
        <f>IF('1-4'!$A23="","", IF(COUNT(C24:L24)=0,"", SUM(C24:L24)))</f>
        <v/>
      </c>
      <c r="N24" s="5"/>
      <c r="O24" s="5"/>
      <c r="P24" s="5" t="str">
        <f>IF('1-4'!$A23="","", IF(SUM(KPA_A!M24, KPA_A!N24)=0,"", SUM(KPA_A!M24, KPA_A!N24)))</f>
        <v/>
      </c>
      <c r="Q24" s="16" t="e">
        <f>IF(#REF!="","",+M24+N24+O24)</f>
        <v>#REF!</v>
      </c>
      <c r="R24" s="11"/>
      <c r="S24" s="11"/>
      <c r="T24" s="11"/>
      <c r="U24" s="11"/>
      <c r="V24" s="11"/>
      <c r="W24" s="11"/>
      <c r="X24" s="11"/>
    </row>
    <row r="25" spans="1:24" ht="12" customHeight="1" x14ac:dyDescent="0.2">
      <c r="A25" s="9">
        <f>IF('1-4'!A22&lt;&gt;"", '1-4'!A22, "")</f>
        <v>18</v>
      </c>
      <c r="B25" s="100" t="str">
        <f>IF('1-4'!A22&lt;&gt;"", '1-4'!C22, "")</f>
        <v>เด็กชายธวัชชัย ใฝ่ฝัน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80" t="str">
        <f>IF('1-4'!$A24="","", IF(COUNT(C25:L25)=0,"", SUM(C25:L25)))</f>
        <v/>
      </c>
      <c r="N25" s="5"/>
      <c r="O25" s="5"/>
      <c r="P25" s="5" t="str">
        <f>IF('1-4'!$A24="","", IF(SUM(KPA_A!M25, KPA_A!N25)=0,"", SUM(KPA_A!M25, KPA_A!N25)))</f>
        <v/>
      </c>
      <c r="Q25" s="16" t="e">
        <f>IF(#REF!="","",+M25+N25+O25)</f>
        <v>#REF!</v>
      </c>
      <c r="R25" s="11"/>
      <c r="S25" s="11"/>
      <c r="T25" s="11"/>
      <c r="U25" s="11"/>
      <c r="V25" s="11"/>
      <c r="W25" s="11"/>
      <c r="X25" s="11"/>
    </row>
    <row r="26" spans="1:24" ht="12" customHeight="1" x14ac:dyDescent="0.2">
      <c r="A26" s="9">
        <f>IF('1-4'!A23&lt;&gt;"", '1-4'!A23, "")</f>
        <v>19</v>
      </c>
      <c r="B26" s="100" t="str">
        <f>IF('1-4'!A23&lt;&gt;"", '1-4'!C23, "")</f>
        <v>เด็กชายธีรทัศน์ ยิ่งยืน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80" t="str">
        <f>IF('1-4'!$A25="","", IF(COUNT(C26:L26)=0,"", SUM(C26:L26)))</f>
        <v/>
      </c>
      <c r="N26" s="5"/>
      <c r="O26" s="5"/>
      <c r="P26" s="5" t="str">
        <f>IF('1-4'!$A25="","", IF(SUM(KPA_A!M26, KPA_A!N26)=0,"", SUM(KPA_A!M26, KPA_A!N26)))</f>
        <v/>
      </c>
      <c r="Q26" s="16" t="e">
        <f>IF(#REF!="","",+M26+N26+O26)</f>
        <v>#REF!</v>
      </c>
      <c r="R26" s="11"/>
      <c r="S26" s="11"/>
      <c r="T26" s="11"/>
      <c r="U26" s="11"/>
      <c r="V26" s="11"/>
      <c r="W26" s="11"/>
      <c r="X26" s="11"/>
    </row>
    <row r="27" spans="1:24" ht="12" customHeight="1" x14ac:dyDescent="0.2">
      <c r="A27" s="9">
        <f>IF('1-4'!A24&lt;&gt;"", '1-4'!A24, "")</f>
        <v>20</v>
      </c>
      <c r="B27" s="100" t="str">
        <f>IF('1-4'!A24&lt;&gt;"", '1-4'!C24, "")</f>
        <v>เด็กชายนันทวัฒน์ เกิดโชค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80" t="str">
        <f>IF('1-4'!$A26="","", IF(COUNT(C27:L27)=0,"", SUM(C27:L27)))</f>
        <v/>
      </c>
      <c r="N27" s="5"/>
      <c r="O27" s="5"/>
      <c r="P27" s="5" t="str">
        <f>IF('1-4'!$A26="","", IF(SUM(KPA_A!M27, KPA_A!N27)=0,"", SUM(KPA_A!M27, KPA_A!N27)))</f>
        <v/>
      </c>
      <c r="Q27" s="16" t="e">
        <f>IF(#REF!="","",+M27+N27+O27)</f>
        <v>#REF!</v>
      </c>
      <c r="R27" s="11"/>
      <c r="S27" s="11"/>
      <c r="T27" s="11"/>
      <c r="U27" s="11"/>
      <c r="V27" s="11"/>
      <c r="W27" s="11"/>
      <c r="X27" s="11"/>
    </row>
    <row r="28" spans="1:24" ht="12" customHeight="1" x14ac:dyDescent="0.2">
      <c r="A28" s="9">
        <f>IF('1-4'!A25&lt;&gt;"", '1-4'!A25, "")</f>
        <v>21</v>
      </c>
      <c r="B28" s="100" t="str">
        <f>IF('1-4'!A25&lt;&gt;"", '1-4'!C25, "")</f>
        <v>เด็กชายนิธิกร คงทน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80" t="str">
        <f>IF('1-4'!$A27="","", IF(COUNT(C28:L28)=0,"", SUM(C28:L28)))</f>
        <v/>
      </c>
      <c r="N28" s="5"/>
      <c r="O28" s="5"/>
      <c r="P28" s="5" t="str">
        <f>IF('1-4'!$A27="","", IF(SUM(KPA_A!M28, KPA_A!N28)=0,"", SUM(KPA_A!M28, KPA_A!N28)))</f>
        <v/>
      </c>
      <c r="Q28" s="16" t="e">
        <f>IF(#REF!="","",+M28+N28+O28)</f>
        <v>#REF!</v>
      </c>
      <c r="R28" s="11"/>
      <c r="S28" s="11"/>
      <c r="T28" s="11"/>
      <c r="U28" s="11"/>
      <c r="V28" s="11"/>
      <c r="W28" s="11"/>
      <c r="X28" s="11"/>
    </row>
    <row r="29" spans="1:24" ht="12" customHeight="1" x14ac:dyDescent="0.2">
      <c r="A29" s="9">
        <f>IF('1-4'!A26&lt;&gt;"", '1-4'!A26, "")</f>
        <v>22</v>
      </c>
      <c r="B29" s="100" t="str">
        <f>IF('1-4'!A26&lt;&gt;"", '1-4'!C26, "")</f>
        <v>เด็กชายปกรณ์ เพียรพยายาม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80" t="str">
        <f>IF('1-4'!$A28="","", IF(COUNT(C29:L29)=0,"", SUM(C29:L29)))</f>
        <v/>
      </c>
      <c r="N29" s="5"/>
      <c r="O29" s="5"/>
      <c r="P29" s="5" t="str">
        <f>IF('1-4'!$A28="","", IF(SUM(KPA_A!M29, KPA_A!N29)=0,"", SUM(KPA_A!M29, KPA_A!N29)))</f>
        <v/>
      </c>
      <c r="Q29" s="16" t="e">
        <f>IF(#REF!="","",+M29+N29+O29)</f>
        <v>#REF!</v>
      </c>
      <c r="R29" s="11"/>
      <c r="S29" s="11"/>
      <c r="T29" s="11"/>
      <c r="U29" s="11"/>
      <c r="V29" s="11"/>
      <c r="W29" s="11"/>
      <c r="X29" s="11"/>
    </row>
    <row r="30" spans="1:24" ht="12" customHeight="1" x14ac:dyDescent="0.2">
      <c r="A30" s="9">
        <f>IF('1-4'!A27&lt;&gt;"", '1-4'!A27, "")</f>
        <v>23</v>
      </c>
      <c r="B30" s="100" t="str">
        <f>IF('1-4'!A27&lt;&gt;"", '1-4'!C27, "")</f>
        <v>เด็กชายปฏิพล แก้ววิจิตร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80" t="str">
        <f>IF('1-4'!$A29="","", IF(COUNT(C30:L30)=0,"", SUM(C30:L30)))</f>
        <v/>
      </c>
      <c r="N30" s="5"/>
      <c r="O30" s="5"/>
      <c r="P30" s="5" t="str">
        <f>IF('1-4'!$A29="","", IF(SUM(KPA_A!M30, KPA_A!N30)=0,"", SUM(KPA_A!M30, KPA_A!N30)))</f>
        <v/>
      </c>
      <c r="Q30" s="16" t="e">
        <f>IF(#REF!="","",+M30+N30+O30)</f>
        <v>#REF!</v>
      </c>
      <c r="R30" s="11"/>
      <c r="S30" s="11"/>
      <c r="T30" s="11"/>
      <c r="U30" s="11"/>
      <c r="V30" s="11"/>
      <c r="W30" s="11"/>
      <c r="X30" s="11"/>
    </row>
    <row r="31" spans="1:24" ht="12" customHeight="1" x14ac:dyDescent="0.2">
      <c r="A31" s="9">
        <f>IF('1-4'!A28&lt;&gt;"", '1-4'!A28, "")</f>
        <v>24</v>
      </c>
      <c r="B31" s="100" t="str">
        <f>IF('1-4'!A28&lt;&gt;"", '1-4'!C28, "")</f>
        <v>เด็กชายปณิธาน มั่นคง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80" t="str">
        <f>IF('1-4'!$A30="","", IF(COUNT(C31:L31)=0,"", SUM(C31:L31)))</f>
        <v/>
      </c>
      <c r="N31" s="5"/>
      <c r="O31" s="5"/>
      <c r="P31" s="5" t="str">
        <f>IF('1-4'!$A30="","", IF(SUM(KPA_A!M31, KPA_A!N31)=0,"", SUM(KPA_A!M31, KPA_A!N31)))</f>
        <v/>
      </c>
      <c r="Q31" s="16" t="e">
        <f>IF(#REF!="","",+M31+N31+O31)</f>
        <v>#REF!</v>
      </c>
      <c r="R31" s="11"/>
      <c r="S31" s="11"/>
      <c r="T31" s="11"/>
      <c r="U31" s="11"/>
      <c r="V31" s="11"/>
      <c r="W31" s="11"/>
      <c r="X31" s="11"/>
    </row>
    <row r="32" spans="1:24" ht="12" customHeight="1" x14ac:dyDescent="0.2">
      <c r="A32" s="9">
        <f>IF('1-4'!A29&lt;&gt;"", '1-4'!A29, "")</f>
        <v>25</v>
      </c>
      <c r="B32" s="100" t="str">
        <f>IF('1-4'!A29&lt;&gt;"", '1-4'!C29, "")</f>
        <v>เด็กชายพงศธร ใจบุญ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80" t="str">
        <f>IF('1-4'!$A31="","", IF(COUNT(C32:L32)=0,"", SUM(C32:L32)))</f>
        <v/>
      </c>
      <c r="N32" s="5"/>
      <c r="O32" s="5"/>
      <c r="P32" s="5" t="str">
        <f>IF('1-4'!$A31="","", IF(SUM(KPA_A!M32, KPA_A!N32)=0,"", SUM(KPA_A!M32, KPA_A!N32)))</f>
        <v/>
      </c>
      <c r="Q32" s="16" t="e">
        <f>IF(#REF!="","",+M32+N32+O32)</f>
        <v>#REF!</v>
      </c>
      <c r="R32" s="11"/>
      <c r="S32" s="11"/>
      <c r="T32" s="11"/>
      <c r="U32" s="11"/>
      <c r="V32" s="11"/>
      <c r="W32" s="11"/>
      <c r="X32" s="11"/>
    </row>
    <row r="33" spans="1:24" ht="12" customHeight="1" x14ac:dyDescent="0.2">
      <c r="A33" s="9">
        <f>IF('1-4'!A30&lt;&gt;"", '1-4'!A30, "")</f>
        <v>26</v>
      </c>
      <c r="B33" s="100" t="str">
        <f>IF('1-4'!A30&lt;&gt;"", '1-4'!C30, "")</f>
        <v>เด็กชายพรหมมินทร์ แสงจันทร์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80" t="str">
        <f>IF('1-4'!$A32="","", IF(COUNT(C33:L33)=0,"", SUM(C33:L33)))</f>
        <v/>
      </c>
      <c r="N33" s="5"/>
      <c r="O33" s="5"/>
      <c r="P33" s="5" t="str">
        <f>IF('1-4'!$A32="","", IF(SUM(KPA_A!M33, KPA_A!N33)=0,"", SUM(KPA_A!M33, KPA_A!N33)))</f>
        <v/>
      </c>
      <c r="Q33" s="16" t="e">
        <f>IF(#REF!="","",+M33+N33+O33)</f>
        <v>#REF!</v>
      </c>
      <c r="R33" s="11"/>
      <c r="S33" s="11"/>
      <c r="T33" s="11"/>
      <c r="U33" s="11"/>
      <c r="V33" s="11"/>
      <c r="W33" s="11"/>
      <c r="X33" s="11"/>
    </row>
    <row r="34" spans="1:24" ht="12" customHeight="1" x14ac:dyDescent="0.2">
      <c r="A34" s="9">
        <f>IF('1-4'!A31&lt;&gt;"", '1-4'!A31, "")</f>
        <v>27</v>
      </c>
      <c r="B34" s="100" t="str">
        <f>IF('1-4'!A31&lt;&gt;"", '1-4'!C31, "")</f>
        <v>เด็กชายพลากร อรุณสวัสดิ์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80" t="str">
        <f>IF('1-4'!$A33="","", IF(COUNT(C34:L34)=0,"", SUM(C34:L34)))</f>
        <v/>
      </c>
      <c r="N34" s="5"/>
      <c r="O34" s="5"/>
      <c r="P34" s="5" t="str">
        <f>IF('1-4'!$A33="","", IF(SUM(KPA_A!M34, KPA_A!N34)=0,"", SUM(KPA_A!M34, KPA_A!N34)))</f>
        <v/>
      </c>
      <c r="Q34" s="16" t="e">
        <f>IF(#REF!="","",+M34+N34+O34)</f>
        <v>#REF!</v>
      </c>
      <c r="R34" s="11"/>
      <c r="S34" s="11"/>
      <c r="T34" s="11"/>
      <c r="U34" s="11"/>
      <c r="V34" s="11"/>
      <c r="W34" s="11"/>
      <c r="X34" s="11"/>
    </row>
    <row r="35" spans="1:24" ht="12" customHeight="1" x14ac:dyDescent="0.2">
      <c r="A35" s="9">
        <f>IF('1-4'!A32&lt;&gt;"", '1-4'!A32, "")</f>
        <v>28</v>
      </c>
      <c r="B35" s="100" t="str">
        <f>IF('1-4'!A32&lt;&gt;"", '1-4'!C32, "")</f>
        <v>เด็กชายพิพัฒน์ วงศ์คำ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80" t="str">
        <f>IF('1-4'!$A34="","", IF(COUNT(C35:L35)=0,"", SUM(C35:L35)))</f>
        <v/>
      </c>
      <c r="N35" s="5"/>
      <c r="O35" s="5"/>
      <c r="P35" s="5" t="str">
        <f>IF('1-4'!$A34="","", IF(SUM(KPA_A!M35, KPA_A!N35)=0,"", SUM(KPA_A!M35, KPA_A!N35)))</f>
        <v/>
      </c>
      <c r="Q35" s="16" t="e">
        <f>IF(#REF!="","",+M35+N35+O35)</f>
        <v>#REF!</v>
      </c>
      <c r="R35" s="11"/>
      <c r="S35" s="11"/>
      <c r="T35" s="11"/>
      <c r="U35" s="11"/>
      <c r="V35" s="11"/>
      <c r="W35" s="11"/>
      <c r="X35" s="11"/>
    </row>
    <row r="36" spans="1:24" ht="12" customHeight="1" x14ac:dyDescent="0.2">
      <c r="A36" s="9">
        <f>IF('1-4'!A33&lt;&gt;"", '1-4'!A33, "")</f>
        <v>29</v>
      </c>
      <c r="B36" s="100" t="str">
        <f>IF('1-4'!A33&lt;&gt;"", '1-4'!C33, "")</f>
        <v>เด็กชายพีรพล พงษ์ศิริ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80" t="str">
        <f>IF('1-4'!$A35="","", IF(COUNT(C36:L36)=0,"", SUM(C36:L36)))</f>
        <v/>
      </c>
      <c r="N36" s="5"/>
      <c r="O36" s="5"/>
      <c r="P36" s="5" t="str">
        <f>IF('1-4'!$A35="","", IF(SUM(KPA_A!M36, KPA_A!N36)=0,"", SUM(KPA_A!M36, KPA_A!N36)))</f>
        <v/>
      </c>
      <c r="Q36" s="16" t="e">
        <f>IF(#REF!="","",+M36+N36+O36)</f>
        <v>#REF!</v>
      </c>
      <c r="R36" s="11"/>
      <c r="S36" s="11"/>
      <c r="T36" s="11"/>
      <c r="U36" s="11"/>
      <c r="V36" s="11"/>
      <c r="W36" s="11"/>
      <c r="X36" s="11"/>
    </row>
    <row r="37" spans="1:24" ht="12" customHeight="1" x14ac:dyDescent="0.2">
      <c r="A37" s="9">
        <f>IF('1-4'!A34&lt;&gt;"", '1-4'!A34, "")</f>
        <v>30</v>
      </c>
      <c r="B37" s="100" t="str">
        <f>IF('1-4'!A34&lt;&gt;"", '1-4'!C34, "")</f>
        <v>เด็กชายภานุพงศ์ ศรีเมือง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80" t="str">
        <f>IF('1-4'!$A36="","", IF(COUNT(C37:L37)=0,"", SUM(C37:L37)))</f>
        <v/>
      </c>
      <c r="N37" s="5"/>
      <c r="O37" s="5"/>
      <c r="P37" s="5" t="str">
        <f>IF('1-4'!$A36="","", IF(SUM(KPA_A!M37, KPA_A!N37)=0,"", SUM(KPA_A!M37, KPA_A!N37)))</f>
        <v/>
      </c>
      <c r="Q37" s="16" t="e">
        <f>IF(#REF!="","",+M37+N37+O37)</f>
        <v>#REF!</v>
      </c>
      <c r="R37" s="11"/>
      <c r="S37" s="11"/>
      <c r="T37" s="11"/>
      <c r="U37" s="11"/>
      <c r="V37" s="11"/>
      <c r="W37" s="11"/>
      <c r="X37" s="11"/>
    </row>
    <row r="38" spans="1:24" ht="12" customHeight="1" x14ac:dyDescent="0.2">
      <c r="A38" s="9">
        <f>IF('1-4'!A35&lt;&gt;"", '1-4'!A35, "")</f>
        <v>31</v>
      </c>
      <c r="B38" s="100" t="str">
        <f>IF('1-4'!A35&lt;&gt;"", '1-4'!C35, "")</f>
        <v>เด็กชายภูมินทร์ อุดมสุข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80" t="str">
        <f>IF('1-4'!$A37="","", IF(COUNT(C38:L38)=0,"", SUM(C38:L38)))</f>
        <v/>
      </c>
      <c r="N38" s="5"/>
      <c r="O38" s="5"/>
      <c r="P38" s="5" t="str">
        <f>IF('1-4'!$A37="","", IF(SUM(KPA_A!M38, KPA_A!N38)=0,"", SUM(KPA_A!M38, KPA_A!N38)))</f>
        <v/>
      </c>
      <c r="Q38" s="16" t="e">
        <f>IF(#REF!="","",+M38+N38+O38)</f>
        <v>#REF!</v>
      </c>
      <c r="R38" s="11"/>
      <c r="S38" s="11"/>
      <c r="T38" s="11"/>
      <c r="U38" s="11"/>
      <c r="V38" s="11"/>
      <c r="W38" s="11"/>
      <c r="X38" s="11"/>
    </row>
    <row r="39" spans="1:24" ht="12" customHeight="1" x14ac:dyDescent="0.2">
      <c r="A39" s="9">
        <f>IF('1-4'!A36&lt;&gt;"", '1-4'!A36, "")</f>
        <v>32</v>
      </c>
      <c r="B39" s="100" t="str">
        <f>IF('1-4'!A36&lt;&gt;"", '1-4'!C36, "")</f>
        <v>เด็กชายมนัสวิน รุ่งเรือง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80" t="str">
        <f>IF('1-4'!$A38="","", IF(COUNT(C39:L39)=0,"", SUM(C39:L39)))</f>
        <v/>
      </c>
      <c r="N39" s="5"/>
      <c r="O39" s="5"/>
      <c r="P39" s="5" t="str">
        <f>IF('1-4'!$A38="","", IF(SUM(KPA_A!M39, KPA_A!N39)=0,"", SUM(KPA_A!M39, KPA_A!N39)))</f>
        <v/>
      </c>
      <c r="Q39" s="16" t="e">
        <f>IF(#REF!="","",+M39+N39+O39)</f>
        <v>#REF!</v>
      </c>
      <c r="R39" s="11"/>
      <c r="S39" s="11"/>
      <c r="T39" s="11"/>
      <c r="U39" s="11"/>
      <c r="V39" s="11"/>
      <c r="W39" s="11"/>
      <c r="X39" s="11"/>
    </row>
    <row r="40" spans="1:24" ht="12" customHeight="1" x14ac:dyDescent="0.2">
      <c r="A40" s="9">
        <f>IF('1-4'!A37&lt;&gt;"", '1-4'!A37, "")</f>
        <v>33</v>
      </c>
      <c r="B40" s="100" t="str">
        <f>IF('1-4'!A37&lt;&gt;"", '1-4'!C37, "")</f>
        <v>เด็กชายเมธาสิทธิ์ กิจเจริญ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80" t="str">
        <f>IF('1-4'!$A39="","", IF(COUNT(C40:L40)=0,"", SUM(C40:L40)))</f>
        <v/>
      </c>
      <c r="N40" s="5"/>
      <c r="O40" s="5"/>
      <c r="P40" s="5" t="str">
        <f>IF('1-4'!$A39="","", IF(SUM(KPA_A!M40, KPA_A!N40)=0,"", SUM(KPA_A!M40, KPA_A!N40)))</f>
        <v/>
      </c>
      <c r="Q40" s="16" t="e">
        <f>IF(#REF!="","",+M40+N40+O40)</f>
        <v>#REF!</v>
      </c>
      <c r="R40" s="11"/>
      <c r="S40" s="11"/>
      <c r="T40" s="11"/>
      <c r="U40" s="11"/>
      <c r="V40" s="11"/>
      <c r="W40" s="11"/>
      <c r="X40" s="11"/>
    </row>
    <row r="41" spans="1:24" ht="12" customHeight="1" x14ac:dyDescent="0.2">
      <c r="A41" s="9">
        <f>IF('1-4'!A38&lt;&gt;"", '1-4'!A38, "")</f>
        <v>34</v>
      </c>
      <c r="B41" s="100" t="str">
        <f>IF('1-4'!A38&lt;&gt;"", '1-4'!C38, "")</f>
        <v>เด็กชายรชต พัฒนสิน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80" t="str">
        <f>IF('1-4'!$A40="","", IF(COUNT(C41:L41)=0,"", SUM(C41:L41)))</f>
        <v/>
      </c>
      <c r="N41" s="5"/>
      <c r="O41" s="5"/>
      <c r="P41" s="5" t="str">
        <f>IF('1-4'!$A40="","", IF(SUM(KPA_A!M41, KPA_A!N41)=0,"", SUM(KPA_A!M41, KPA_A!N41)))</f>
        <v/>
      </c>
      <c r="Q41" s="16" t="e">
        <f>IF(#REF!="","",+M41+N41+O41)</f>
        <v>#REF!</v>
      </c>
      <c r="R41" s="11"/>
      <c r="S41" s="11"/>
      <c r="T41" s="11"/>
      <c r="U41" s="11"/>
      <c r="V41" s="11"/>
      <c r="W41" s="11"/>
      <c r="X41" s="11"/>
    </row>
    <row r="42" spans="1:24" ht="12" customHeight="1" x14ac:dyDescent="0.2">
      <c r="A42" s="9">
        <f>IF('1-4'!A39&lt;&gt;"", '1-4'!A39, "")</f>
        <v>35</v>
      </c>
      <c r="B42" s="100" t="str">
        <f>IF('1-4'!A39&lt;&gt;"", '1-4'!C39, "")</f>
        <v>เด็กชายรณกร นามสกุลดี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80" t="str">
        <f>IF('1-4'!$A41="","", IF(COUNT(C42:L42)=0,"", SUM(C42:L42)))</f>
        <v/>
      </c>
      <c r="N42" s="5"/>
      <c r="O42" s="5"/>
      <c r="P42" s="5" t="str">
        <f>IF('1-4'!$A41="","", IF(SUM(KPA_A!M42, KPA_A!N42)=0,"", SUM(KPA_A!M42, KPA_A!N42)))</f>
        <v/>
      </c>
      <c r="Q42" s="16" t="e">
        <f>IF(#REF!="","",+M42+N42+O42)</f>
        <v>#REF!</v>
      </c>
      <c r="R42" s="11"/>
      <c r="S42" s="11"/>
      <c r="T42" s="11"/>
      <c r="U42" s="11"/>
      <c r="V42" s="11"/>
      <c r="W42" s="11"/>
      <c r="X42" s="11"/>
    </row>
    <row r="43" spans="1:24" ht="12" customHeight="1" x14ac:dyDescent="0.2">
      <c r="A43" s="9">
        <f>IF('1-4'!A40&lt;&gt;"", '1-4'!A40, "")</f>
        <v>36</v>
      </c>
      <c r="B43" s="100" t="str">
        <f>IF('1-4'!A40&lt;&gt;"", '1-4'!C40, "")</f>
        <v>เด็กชายวรวุฒิ สดใส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80" t="str">
        <f>IF('1-4'!$A42="","", IF(COUNT(C43:L43)=0,"", SUM(C43:L43)))</f>
        <v/>
      </c>
      <c r="N43" s="5"/>
      <c r="O43" s="5"/>
      <c r="P43" s="5" t="str">
        <f>IF('1-4'!$A42="","", IF(SUM(KPA_A!M43, KPA_A!N43)=0,"", SUM(KPA_A!M43, KPA_A!N43)))</f>
        <v/>
      </c>
      <c r="Q43" s="16" t="e">
        <f>IF(#REF!="","",+M43+N43+O43)</f>
        <v>#REF!</v>
      </c>
      <c r="R43" s="11"/>
      <c r="S43" s="11"/>
      <c r="T43" s="11"/>
      <c r="U43" s="11"/>
      <c r="V43" s="11"/>
      <c r="W43" s="11"/>
      <c r="X43" s="11"/>
    </row>
    <row r="44" spans="1:24" ht="12" customHeight="1" x14ac:dyDescent="0.2">
      <c r="A44" s="9">
        <f>IF('1-4'!A41&lt;&gt;"", '1-4'!A41, "")</f>
        <v>37</v>
      </c>
      <c r="B44" s="100" t="str">
        <f>IF('1-4'!A41&lt;&gt;"", '1-4'!C41, "")</f>
        <v>เด็กชายวัชระ วิเชียร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80" t="str">
        <f>IF('1-4'!$A43="","", IF(COUNT(C44:L44)=0,"", SUM(C44:L44)))</f>
        <v/>
      </c>
      <c r="N44" s="5"/>
      <c r="O44" s="5"/>
      <c r="P44" s="5" t="str">
        <f>IF('1-4'!$A43="","", IF(SUM(KPA_A!M44, KPA_A!N44)=0,"", SUM(KPA_A!M44, KPA_A!N44)))</f>
        <v/>
      </c>
      <c r="Q44" s="16" t="e">
        <f>IF(#REF!="","",+M44+N44+O44)</f>
        <v>#REF!</v>
      </c>
      <c r="R44" s="11"/>
      <c r="S44" s="11"/>
      <c r="T44" s="11"/>
      <c r="U44" s="11"/>
      <c r="V44" s="11"/>
      <c r="W44" s="11"/>
      <c r="X44" s="11"/>
    </row>
    <row r="45" spans="1:24" ht="12" customHeight="1" x14ac:dyDescent="0.2">
      <c r="A45" s="9">
        <f>IF('1-4'!A42&lt;&gt;"", '1-4'!A42, "")</f>
        <v>38</v>
      </c>
      <c r="B45" s="100" t="str">
        <f>IF('1-4'!A42&lt;&gt;"", '1-4'!C42, "")</f>
        <v>เด็กชายวิทวัส พรหมเดช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80" t="str">
        <f>IF('1-4'!$A44="","", IF(COUNT(C45:L45)=0,"", SUM(C45:L45)))</f>
        <v/>
      </c>
      <c r="N45" s="5"/>
      <c r="O45" s="5"/>
      <c r="P45" s="5" t="str">
        <f>IF('1-4'!$A44="","", IF(SUM(KPA_A!M45, KPA_A!N45)=0,"", SUM(KPA_A!M45, KPA_A!N45)))</f>
        <v/>
      </c>
      <c r="Q45" s="16" t="e">
        <f>IF(#REF!="","",+M45+N45+O45)</f>
        <v>#REF!</v>
      </c>
      <c r="R45" s="11"/>
      <c r="S45" s="11"/>
      <c r="T45" s="11"/>
      <c r="U45" s="11"/>
      <c r="V45" s="11"/>
      <c r="W45" s="11"/>
      <c r="X45" s="11"/>
    </row>
    <row r="46" spans="1:24" ht="12" customHeight="1" x14ac:dyDescent="0.2">
      <c r="A46" s="9">
        <f>IF('1-4'!A43&lt;&gt;"", '1-4'!A43, "")</f>
        <v>39</v>
      </c>
      <c r="B46" s="100" t="str">
        <f>IF('1-4'!A43&lt;&gt;"", '1-4'!C43, "")</f>
        <v>เด็กชายวีรภัทร จิตต์มั่นคง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80" t="str">
        <f>IF('1-4'!$A45="","", IF(COUNT(C46:L46)=0,"", SUM(C46:L46)))</f>
        <v/>
      </c>
      <c r="N46" s="5"/>
      <c r="O46" s="5"/>
      <c r="P46" s="5" t="str">
        <f>IF('1-4'!$A45="","", IF(SUM(KPA_A!M46, KPA_A!N46)=0,"", SUM(KPA_A!M46, KPA_A!N46)))</f>
        <v/>
      </c>
      <c r="Q46" s="16" t="e">
        <f>IF(#REF!="","",+M46+N46+O46)</f>
        <v>#REF!</v>
      </c>
      <c r="R46" s="11"/>
      <c r="S46" s="11"/>
      <c r="T46" s="11"/>
      <c r="U46" s="11"/>
      <c r="V46" s="11"/>
      <c r="W46" s="11"/>
      <c r="X46" s="11"/>
    </row>
    <row r="47" spans="1:24" ht="12" customHeight="1" x14ac:dyDescent="0.2">
      <c r="A47" s="9">
        <f>IF('1-4'!A44&lt;&gt;"", '1-4'!A44, "")</f>
        <v>40</v>
      </c>
      <c r="B47" s="100" t="str">
        <f>IF('1-4'!A44&lt;&gt;"", '1-4'!C44, "")</f>
        <v>เด็กชายศุภณัฐ ขยันหา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80" t="str">
        <f>IF('1-4'!$A46="","", IF(COUNT(C47:L47)=0,"", SUM(C47:L47)))</f>
        <v/>
      </c>
      <c r="N47" s="5"/>
      <c r="O47" s="5"/>
      <c r="P47" s="5" t="str">
        <f>IF('1-4'!$A46="","", IF(SUM(KPA_A!M47, KPA_A!N47)=0,"", SUM(KPA_A!M47, KPA_A!N47)))</f>
        <v/>
      </c>
      <c r="Q47" s="16" t="e">
        <f>IF(#REF!="","",+M47+N47+O47)</f>
        <v>#REF!</v>
      </c>
      <c r="R47" s="11"/>
      <c r="S47" s="11"/>
      <c r="T47" s="11"/>
      <c r="U47" s="11"/>
      <c r="V47" s="11"/>
      <c r="W47" s="11"/>
      <c r="X47" s="11"/>
    </row>
    <row r="48" spans="1:24" ht="12" customHeight="1" x14ac:dyDescent="0.2">
      <c r="A48" s="9">
        <f>IF('1-4'!A45&lt;&gt;"", '1-4'!A45, "")</f>
        <v>41</v>
      </c>
      <c r="B48" s="100" t="str">
        <f>IF('1-4'!A45&lt;&gt;"", '1-4'!C45, "")</f>
        <v>เด็กชายสิทธิโชค ยิ้มสู้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80" t="str">
        <f>IF('1-4'!$A47="","", IF(COUNT(C48:L48)=0,"", SUM(C48:L48)))</f>
        <v/>
      </c>
      <c r="N48" s="5"/>
      <c r="O48" s="5"/>
      <c r="P48" s="5" t="str">
        <f>IF('1-4'!$A47="","", IF(SUM(KPA_A!M48, KPA_A!N48)=0,"", SUM(KPA_A!M48, KPA_A!N48)))</f>
        <v/>
      </c>
      <c r="Q48" s="16" t="e">
        <f>IF(#REF!="","",+M48+N48+O48)</f>
        <v>#REF!</v>
      </c>
      <c r="R48" s="11"/>
      <c r="S48" s="11"/>
      <c r="T48" s="11"/>
      <c r="U48" s="11"/>
      <c r="V48" s="11"/>
      <c r="W48" s="11"/>
      <c r="X48" s="11"/>
    </row>
    <row r="49" spans="1:24" ht="12" customHeight="1" x14ac:dyDescent="0.2">
      <c r="A49" s="9">
        <f>IF('1-4'!A46&lt;&gt;"", '1-4'!A46, "")</f>
        <v>42</v>
      </c>
      <c r="B49" s="100" t="str">
        <f>IF('1-4'!A46&lt;&gt;"", '1-4'!C46, "")</f>
        <v>เด็กชายสรวิชญ์ เก่งกล้า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80" t="str">
        <f>IF('1-4'!$A48="","", IF(COUNT(C49:L49)=0,"", SUM(C49:L49)))</f>
        <v/>
      </c>
      <c r="N49" s="5"/>
      <c r="O49" s="5"/>
      <c r="P49" s="5" t="str">
        <f>IF('1-4'!$A48="","", IF(SUM(KPA_A!M49, KPA_A!N49)=0,"", SUM(KPA_A!M49, KPA_A!N49)))</f>
        <v/>
      </c>
      <c r="Q49" s="16" t="e">
        <f>IF(#REF!="","",+M49+N49+O49)</f>
        <v>#REF!</v>
      </c>
      <c r="R49" s="11"/>
      <c r="S49" s="11"/>
      <c r="T49" s="11"/>
      <c r="U49" s="11"/>
      <c r="V49" s="11"/>
      <c r="W49" s="11"/>
      <c r="X49" s="11"/>
    </row>
    <row r="50" spans="1:24" ht="12" customHeight="1" x14ac:dyDescent="0.2">
      <c r="A50" s="9">
        <f>IF('1-4'!A47&lt;&gt;"", '1-4'!A47, "")</f>
        <v>43</v>
      </c>
      <c r="B50" s="100" t="str">
        <f>IF('1-4'!A47&lt;&gt;"", '1-4'!C47, "")</f>
        <v>เด็กชายอนันต์ ทรงพลัง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80" t="str">
        <f>IF('1-4'!$A49="","", IF(COUNT(C50:L50)=0,"", SUM(C50:L50)))</f>
        <v/>
      </c>
      <c r="N50" s="5"/>
      <c r="O50" s="5"/>
      <c r="P50" s="5" t="str">
        <f>IF('1-4'!$A49="","", IF(SUM(KPA_A!M50, KPA_A!N50)=0,"", SUM(KPA_A!M50, KPA_A!N50)))</f>
        <v/>
      </c>
      <c r="Q50" s="16" t="e">
        <f>IF(#REF!="","",+M50+N50+O50)</f>
        <v>#REF!</v>
      </c>
      <c r="R50" s="11"/>
      <c r="S50" s="11"/>
      <c r="T50" s="11"/>
      <c r="U50" s="11"/>
      <c r="V50" s="11"/>
      <c r="W50" s="11"/>
      <c r="X50" s="11"/>
    </row>
    <row r="51" spans="1:24" ht="12" customHeight="1" x14ac:dyDescent="0.2">
      <c r="A51" s="9">
        <f>IF('1-4'!A48&lt;&gt;"", '1-4'!A48, "")</f>
        <v>44</v>
      </c>
      <c r="B51" s="100" t="str">
        <f>IF('1-4'!A48&lt;&gt;"", '1-4'!C48, "")</f>
        <v>เด็กชายอภิวัฒน์ แสนสุข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80" t="str">
        <f>IF('1-4'!$A50="","", IF(COUNT(C51:L51)=0,"", SUM(C51:L51)))</f>
        <v/>
      </c>
      <c r="N51" s="5"/>
      <c r="O51" s="5"/>
      <c r="P51" s="5" t="str">
        <f>IF('1-4'!$A50="","", IF(SUM(KPA_A!M51, KPA_A!N51)=0,"", SUM(KPA_A!M51, KPA_A!N51)))</f>
        <v/>
      </c>
      <c r="Q51" s="16" t="e">
        <f>IF(#REF!="","",+M51+N51+O51)</f>
        <v>#REF!</v>
      </c>
      <c r="R51" s="11"/>
      <c r="S51" s="11"/>
      <c r="T51" s="11"/>
      <c r="U51" s="11"/>
      <c r="V51" s="11"/>
      <c r="W51" s="11"/>
      <c r="X51" s="11"/>
    </row>
    <row r="52" spans="1:24" ht="12" customHeight="1" x14ac:dyDescent="0.2">
      <c r="A52" s="9">
        <f>IF('1-4'!A49&lt;&gt;"", '1-4'!A49, "")</f>
        <v>45</v>
      </c>
      <c r="B52" s="100" t="str">
        <f>IF('1-4'!A49&lt;&gt;"", '1-4'!C49, "")</f>
        <v>เด็กชายอัครพล บุญประคอง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80" t="str">
        <f>IF('1-4'!$A51="","", IF(COUNT(C52:L52)=0,"", SUM(C52:L52)))</f>
        <v/>
      </c>
      <c r="N52" s="5"/>
      <c r="O52" s="5"/>
      <c r="P52" s="5" t="str">
        <f>IF('1-4'!$A51="","", IF(SUM(KPA_A!M52, KPA_A!N52)=0,"", SUM(KPA_A!M52, KPA_A!N52)))</f>
        <v/>
      </c>
      <c r="Q52" s="16" t="e">
        <f>IF(#REF!="","",+M52+N52+O52)</f>
        <v>#REF!</v>
      </c>
      <c r="R52" s="11"/>
      <c r="S52" s="11"/>
      <c r="T52" s="11"/>
      <c r="U52" s="11"/>
      <c r="V52" s="11"/>
      <c r="W52" s="11"/>
      <c r="X52" s="11"/>
    </row>
    <row r="53" spans="1:24" ht="8.1" customHeight="1" x14ac:dyDescent="0.2">
      <c r="A53" s="11"/>
      <c r="B53" s="96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</row>
    <row r="54" spans="1:24" x14ac:dyDescent="0.2">
      <c r="A54" s="11"/>
      <c r="B54" s="96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</row>
    <row r="55" spans="1:24" x14ac:dyDescent="0.2">
      <c r="A55" s="11"/>
      <c r="B55" s="96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</row>
    <row r="56" spans="1:24" x14ac:dyDescent="0.2">
      <c r="A56" s="11"/>
      <c r="B56" s="96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</row>
    <row r="57" spans="1:24" x14ac:dyDescent="0.2">
      <c r="A57" s="11"/>
      <c r="B57" s="96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</row>
    <row r="58" spans="1:24" x14ac:dyDescent="0.2">
      <c r="A58" s="11"/>
      <c r="B58" s="96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</row>
    <row r="59" spans="1:24" x14ac:dyDescent="0.2">
      <c r="A59" s="11"/>
      <c r="B59" s="96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</row>
    <row r="60" spans="1:24" x14ac:dyDescent="0.2">
      <c r="A60" s="11"/>
      <c r="B60" s="96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</row>
    <row r="61" spans="1:24" x14ac:dyDescent="0.2">
      <c r="A61" s="11"/>
      <c r="B61" s="96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</row>
    <row r="62" spans="1:24" x14ac:dyDescent="0.2">
      <c r="A62" s="11"/>
      <c r="B62" s="96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</row>
    <row r="63" spans="1:24" x14ac:dyDescent="0.2">
      <c r="A63" s="11"/>
      <c r="B63" s="96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</row>
    <row r="64" spans="1:24" x14ac:dyDescent="0.2">
      <c r="A64" s="11"/>
      <c r="B64" s="96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</row>
    <row r="65" spans="1:24" x14ac:dyDescent="0.2">
      <c r="A65" s="11"/>
      <c r="B65" s="96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</row>
    <row r="66" spans="1:24" x14ac:dyDescent="0.2">
      <c r="A66" s="11"/>
      <c r="B66" s="96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</row>
    <row r="67" spans="1:24" x14ac:dyDescent="0.2">
      <c r="A67" s="11"/>
      <c r="B67" s="96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</row>
    <row r="68" spans="1:24" x14ac:dyDescent="0.2">
      <c r="A68" s="11"/>
      <c r="B68" s="96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</row>
    <row r="69" spans="1:24" x14ac:dyDescent="0.2">
      <c r="A69" s="11"/>
      <c r="B69" s="96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</row>
    <row r="70" spans="1:24" x14ac:dyDescent="0.2">
      <c r="A70" s="11"/>
      <c r="B70" s="96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</row>
    <row r="71" spans="1:24" x14ac:dyDescent="0.2">
      <c r="A71" s="11"/>
      <c r="B71" s="96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</row>
    <row r="72" spans="1:24" x14ac:dyDescent="0.2">
      <c r="A72" s="11"/>
      <c r="B72" s="96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</row>
    <row r="73" spans="1:24" x14ac:dyDescent="0.2">
      <c r="A73" s="11"/>
      <c r="B73" s="96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</row>
    <row r="74" spans="1:24" x14ac:dyDescent="0.2">
      <c r="A74" s="11"/>
      <c r="B74" s="96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</row>
    <row r="75" spans="1:24" x14ac:dyDescent="0.2">
      <c r="A75" s="11"/>
      <c r="B75" s="96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</row>
    <row r="76" spans="1:24" x14ac:dyDescent="0.2">
      <c r="A76" s="11"/>
      <c r="B76" s="96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</row>
    <row r="77" spans="1:24" x14ac:dyDescent="0.2">
      <c r="A77" s="11"/>
      <c r="B77" s="96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</row>
    <row r="78" spans="1:24" x14ac:dyDescent="0.2">
      <c r="A78" s="11"/>
      <c r="B78" s="96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</row>
    <row r="79" spans="1:24" x14ac:dyDescent="0.2">
      <c r="A79" s="11"/>
      <c r="B79" s="96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</row>
    <row r="80" spans="1:24" x14ac:dyDescent="0.2">
      <c r="A80" s="11"/>
      <c r="B80" s="96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</row>
    <row r="81" spans="1:24" x14ac:dyDescent="0.2">
      <c r="A81" s="11"/>
      <c r="B81" s="96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</row>
    <row r="82" spans="1:24" x14ac:dyDescent="0.2">
      <c r="A82" s="11"/>
      <c r="B82" s="96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</row>
    <row r="83" spans="1:24" x14ac:dyDescent="0.2">
      <c r="A83" s="11"/>
      <c r="B83" s="96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</row>
    <row r="84" spans="1:24" x14ac:dyDescent="0.2">
      <c r="A84" s="11"/>
      <c r="B84" s="96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</row>
    <row r="85" spans="1:24" x14ac:dyDescent="0.2">
      <c r="A85" s="11"/>
      <c r="B85" s="96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</row>
    <row r="86" spans="1:24" x14ac:dyDescent="0.2">
      <c r="A86" s="11"/>
      <c r="B86" s="96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</row>
    <row r="87" spans="1:24" x14ac:dyDescent="0.2">
      <c r="A87" s="11"/>
      <c r="B87" s="96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</row>
    <row r="88" spans="1:24" x14ac:dyDescent="0.2">
      <c r="A88" s="11"/>
      <c r="B88" s="96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</row>
    <row r="89" spans="1:24" x14ac:dyDescent="0.2">
      <c r="A89" s="11"/>
      <c r="B89" s="96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</row>
    <row r="90" spans="1:24" x14ac:dyDescent="0.2">
      <c r="A90" s="11"/>
      <c r="B90" s="96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</row>
    <row r="91" spans="1:24" x14ac:dyDescent="0.2">
      <c r="A91" s="11"/>
      <c r="B91" s="96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</row>
    <row r="92" spans="1:24" x14ac:dyDescent="0.2">
      <c r="A92" s="11"/>
      <c r="B92" s="96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</row>
    <row r="93" spans="1:24" x14ac:dyDescent="0.2">
      <c r="A93" s="11"/>
      <c r="B93" s="96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</row>
    <row r="94" spans="1:24" x14ac:dyDescent="0.2">
      <c r="A94" s="11"/>
      <c r="B94" s="96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</row>
    <row r="95" spans="1:24" x14ac:dyDescent="0.2">
      <c r="A95" s="11"/>
      <c r="B95" s="96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</row>
    <row r="96" spans="1:24" x14ac:dyDescent="0.2">
      <c r="A96" s="11"/>
      <c r="B96" s="96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</row>
    <row r="97" spans="1:24" x14ac:dyDescent="0.2">
      <c r="A97" s="11"/>
      <c r="B97" s="96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</row>
    <row r="98" spans="1:24" x14ac:dyDescent="0.2">
      <c r="A98" s="11"/>
      <c r="B98" s="96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</row>
    <row r="99" spans="1:24" x14ac:dyDescent="0.2">
      <c r="A99" s="11"/>
      <c r="B99" s="96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</row>
    <row r="100" spans="1:24" x14ac:dyDescent="0.2">
      <c r="A100" s="11"/>
      <c r="B100" s="96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</row>
    <row r="101" spans="1:24" x14ac:dyDescent="0.2">
      <c r="A101" s="11"/>
      <c r="B101" s="96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</row>
    <row r="102" spans="1:24" x14ac:dyDescent="0.2">
      <c r="A102" s="11"/>
      <c r="B102" s="96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</row>
    <row r="103" spans="1:24" x14ac:dyDescent="0.2">
      <c r="A103" s="11"/>
      <c r="B103" s="96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</row>
    <row r="104" spans="1:24" x14ac:dyDescent="0.2">
      <c r="A104" s="11"/>
      <c r="B104" s="96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</row>
    <row r="105" spans="1:24" x14ac:dyDescent="0.2">
      <c r="A105" s="11"/>
      <c r="B105" s="96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</row>
    <row r="106" spans="1:24" x14ac:dyDescent="0.2">
      <c r="A106" s="11"/>
      <c r="B106" s="96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</row>
    <row r="107" spans="1:24" x14ac:dyDescent="0.2">
      <c r="A107" s="11"/>
      <c r="B107" s="96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</row>
    <row r="108" spans="1:24" x14ac:dyDescent="0.2">
      <c r="A108" s="11"/>
      <c r="B108" s="96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</row>
    <row r="109" spans="1:24" x14ac:dyDescent="0.2">
      <c r="A109" s="11"/>
      <c r="B109" s="96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</row>
    <row r="110" spans="1:24" x14ac:dyDescent="0.2">
      <c r="A110" s="11"/>
      <c r="B110" s="96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</row>
    <row r="111" spans="1:24" x14ac:dyDescent="0.2">
      <c r="A111" s="11"/>
      <c r="B111" s="96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</row>
    <row r="112" spans="1:24" x14ac:dyDescent="0.2">
      <c r="A112" s="11"/>
      <c r="B112" s="96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</row>
    <row r="113" spans="1:24" x14ac:dyDescent="0.2">
      <c r="A113" s="11"/>
      <c r="B113" s="96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</row>
    <row r="114" spans="1:24" x14ac:dyDescent="0.2">
      <c r="A114" s="11"/>
      <c r="B114" s="96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</row>
    <row r="115" spans="1:24" x14ac:dyDescent="0.2">
      <c r="A115" s="11"/>
      <c r="B115" s="96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</row>
    <row r="116" spans="1:24" x14ac:dyDescent="0.2">
      <c r="A116" s="11"/>
      <c r="B116" s="96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</row>
    <row r="117" spans="1:24" x14ac:dyDescent="0.2">
      <c r="A117" s="11"/>
      <c r="B117" s="96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</row>
    <row r="118" spans="1:24" x14ac:dyDescent="0.2">
      <c r="A118" s="11"/>
      <c r="B118" s="96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</row>
    <row r="119" spans="1:24" x14ac:dyDescent="0.2">
      <c r="A119" s="11"/>
      <c r="B119" s="96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</row>
    <row r="120" spans="1:24" x14ac:dyDescent="0.2">
      <c r="A120" s="11"/>
      <c r="B120" s="96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</row>
    <row r="121" spans="1:24" x14ac:dyDescent="0.2">
      <c r="A121" s="11"/>
      <c r="B121" s="96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</row>
    <row r="122" spans="1:24" x14ac:dyDescent="0.2">
      <c r="A122" s="11"/>
      <c r="B122" s="96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</row>
    <row r="123" spans="1:24" x14ac:dyDescent="0.2">
      <c r="A123" s="11"/>
      <c r="B123" s="96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</row>
    <row r="124" spans="1:24" x14ac:dyDescent="0.2">
      <c r="A124" s="11"/>
      <c r="B124" s="96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</row>
    <row r="125" spans="1:24" x14ac:dyDescent="0.2">
      <c r="A125" s="11"/>
      <c r="B125" s="96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</row>
    <row r="126" spans="1:24" x14ac:dyDescent="0.2">
      <c r="A126" s="11"/>
      <c r="B126" s="96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</row>
    <row r="127" spans="1:24" x14ac:dyDescent="0.2">
      <c r="A127" s="11"/>
      <c r="B127" s="96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</row>
    <row r="128" spans="1:24" x14ac:dyDescent="0.2">
      <c r="A128" s="11"/>
      <c r="B128" s="96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</row>
    <row r="129" spans="1:24" x14ac:dyDescent="0.2">
      <c r="A129" s="11"/>
      <c r="B129" s="96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</row>
    <row r="130" spans="1:24" x14ac:dyDescent="0.2">
      <c r="A130" s="11"/>
      <c r="B130" s="96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</row>
    <row r="131" spans="1:24" x14ac:dyDescent="0.2">
      <c r="A131" s="11"/>
      <c r="B131" s="96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</row>
    <row r="132" spans="1:24" x14ac:dyDescent="0.2">
      <c r="A132" s="11"/>
      <c r="B132" s="96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</row>
    <row r="133" spans="1:24" x14ac:dyDescent="0.2">
      <c r="A133" s="11"/>
      <c r="B133" s="96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</row>
    <row r="134" spans="1:24" x14ac:dyDescent="0.2">
      <c r="A134" s="11"/>
      <c r="B134" s="96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</row>
    <row r="135" spans="1:24" x14ac:dyDescent="0.2">
      <c r="A135" s="11"/>
      <c r="B135" s="96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</row>
    <row r="136" spans="1:24" x14ac:dyDescent="0.2">
      <c r="A136" s="11"/>
      <c r="B136" s="96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</row>
    <row r="137" spans="1:24" x14ac:dyDescent="0.2">
      <c r="A137" s="11"/>
      <c r="B137" s="96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</row>
    <row r="138" spans="1:24" x14ac:dyDescent="0.2">
      <c r="A138" s="11"/>
      <c r="B138" s="96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</row>
    <row r="139" spans="1:24" x14ac:dyDescent="0.2">
      <c r="A139" s="11"/>
      <c r="B139" s="96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</row>
    <row r="140" spans="1:24" x14ac:dyDescent="0.2">
      <c r="A140" s="11"/>
      <c r="B140" s="96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</row>
    <row r="141" spans="1:24" x14ac:dyDescent="0.2">
      <c r="A141" s="11"/>
      <c r="B141" s="96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</row>
    <row r="142" spans="1:24" x14ac:dyDescent="0.2">
      <c r="A142" s="11"/>
      <c r="B142" s="96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</row>
    <row r="143" spans="1:24" x14ac:dyDescent="0.2">
      <c r="A143" s="11"/>
      <c r="B143" s="96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</row>
    <row r="144" spans="1:24" x14ac:dyDescent="0.2">
      <c r="A144" s="11"/>
      <c r="B144" s="96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</row>
    <row r="145" spans="1:24" x14ac:dyDescent="0.2">
      <c r="A145" s="11"/>
      <c r="B145" s="96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</row>
    <row r="146" spans="1:24" x14ac:dyDescent="0.2">
      <c r="A146" s="11"/>
      <c r="B146" s="96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</row>
    <row r="147" spans="1:24" x14ac:dyDescent="0.2">
      <c r="A147" s="11"/>
      <c r="B147" s="96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</row>
    <row r="148" spans="1:24" x14ac:dyDescent="0.2">
      <c r="A148" s="11"/>
      <c r="B148" s="96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</row>
    <row r="149" spans="1:24" x14ac:dyDescent="0.2">
      <c r="A149" s="11"/>
      <c r="B149" s="96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</row>
    <row r="150" spans="1:24" x14ac:dyDescent="0.2">
      <c r="A150" s="11"/>
      <c r="B150" s="96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</row>
    <row r="151" spans="1:24" x14ac:dyDescent="0.2">
      <c r="A151" s="11"/>
      <c r="B151" s="96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</row>
    <row r="152" spans="1:24" x14ac:dyDescent="0.2">
      <c r="A152" s="11"/>
      <c r="B152" s="96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</row>
    <row r="153" spans="1:24" x14ac:dyDescent="0.2">
      <c r="A153" s="11"/>
      <c r="B153" s="96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</row>
    <row r="154" spans="1:24" x14ac:dyDescent="0.2">
      <c r="A154" s="11"/>
      <c r="B154" s="96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</row>
    <row r="155" spans="1:24" x14ac:dyDescent="0.2">
      <c r="A155" s="11"/>
      <c r="B155" s="96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</row>
    <row r="156" spans="1:24" x14ac:dyDescent="0.2">
      <c r="A156" s="11"/>
      <c r="B156" s="96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</row>
    <row r="157" spans="1:24" x14ac:dyDescent="0.2">
      <c r="A157" s="11"/>
      <c r="B157" s="96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</row>
    <row r="158" spans="1:24" x14ac:dyDescent="0.2">
      <c r="A158" s="11"/>
      <c r="B158" s="96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</row>
    <row r="159" spans="1:24" x14ac:dyDescent="0.2">
      <c r="A159" s="11"/>
      <c r="B159" s="96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</row>
    <row r="160" spans="1:24" x14ac:dyDescent="0.2">
      <c r="A160" s="11"/>
      <c r="B160" s="96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</row>
    <row r="161" spans="1:24" x14ac:dyDescent="0.2">
      <c r="A161" s="11"/>
      <c r="B161" s="96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</row>
    <row r="162" spans="1:24" x14ac:dyDescent="0.2">
      <c r="A162" s="11"/>
      <c r="B162" s="96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</row>
    <row r="163" spans="1:24" x14ac:dyDescent="0.2">
      <c r="A163" s="11"/>
      <c r="B163" s="96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</row>
    <row r="164" spans="1:24" x14ac:dyDescent="0.2">
      <c r="A164" s="11"/>
      <c r="B164" s="96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</row>
    <row r="165" spans="1:24" x14ac:dyDescent="0.2">
      <c r="A165" s="11"/>
      <c r="B165" s="96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</row>
    <row r="166" spans="1:24" x14ac:dyDescent="0.2">
      <c r="A166" s="11"/>
      <c r="B166" s="96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</row>
  </sheetData>
  <mergeCells count="8">
    <mergeCell ref="A1:Q1"/>
    <mergeCell ref="O3:O7"/>
    <mergeCell ref="Q3:Q7"/>
    <mergeCell ref="N3:N7"/>
    <mergeCell ref="A3:A7"/>
    <mergeCell ref="A2:Q2"/>
    <mergeCell ref="M3:M7"/>
    <mergeCell ref="P3:P7"/>
  </mergeCells>
  <pageMargins left="0.7" right="0.7" top="0.75" bottom="0.75" header="0.3" footer="0.3"/>
  <pageSetup paperSize="9"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C4489-01DE-4762-80F9-81BD870F1CCE}">
  <sheetPr codeName="Sheet8"/>
  <dimension ref="A1:Z166"/>
  <sheetViews>
    <sheetView view="pageLayout" topLeftCell="A4" zoomScale="145" zoomScaleNormal="120" zoomScalePageLayoutView="145" workbookViewId="0">
      <selection activeCell="O11" sqref="O11"/>
    </sheetView>
  </sheetViews>
  <sheetFormatPr defaultColWidth="8.625" defaultRowHeight="18.75" x14ac:dyDescent="0.2"/>
  <cols>
    <col min="1" max="1" width="4.875" style="15" customWidth="1"/>
    <col min="2" max="2" width="19.125" style="97" customWidth="1"/>
    <col min="3" max="12" width="3.625" style="15" customWidth="1"/>
    <col min="13" max="13" width="2.5" style="15" customWidth="1"/>
    <col min="14" max="14" width="3" style="15" customWidth="1"/>
    <col min="15" max="16" width="2.75" style="103" customWidth="1"/>
    <col min="17" max="17" width="6.5" style="23" customWidth="1"/>
    <col min="18" max="18" width="2" style="23" customWidth="1"/>
    <col min="19" max="19" width="2.375" style="15" customWidth="1"/>
    <col min="20" max="20" width="3.25" style="15" customWidth="1"/>
    <col min="21" max="23" width="1.75" style="15" customWidth="1"/>
    <col min="24" max="16384" width="8.625" style="15"/>
  </cols>
  <sheetData>
    <row r="1" spans="1:26" s="14" customFormat="1" ht="21.75" customHeight="1" x14ac:dyDescent="0.2">
      <c r="A1" s="114" t="s">
        <v>138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6"/>
      <c r="T1" s="13"/>
    </row>
    <row r="2" spans="1:26" s="14" customFormat="1" ht="18.75" customHeight="1" x14ac:dyDescent="0.2">
      <c r="A2" s="114" t="s">
        <v>136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6"/>
    </row>
    <row r="3" spans="1:26" s="14" customFormat="1" ht="18.75" customHeight="1" x14ac:dyDescent="0.2">
      <c r="A3" s="117" t="s">
        <v>29</v>
      </c>
      <c r="B3" s="101" t="s">
        <v>55</v>
      </c>
      <c r="C3" s="98">
        <v>1</v>
      </c>
      <c r="D3" s="98">
        <v>2</v>
      </c>
      <c r="E3" s="98">
        <v>3</v>
      </c>
      <c r="F3" s="98">
        <v>4</v>
      </c>
      <c r="G3" s="98">
        <v>5</v>
      </c>
      <c r="H3" s="98">
        <v>6</v>
      </c>
      <c r="I3" s="98">
        <v>7</v>
      </c>
      <c r="J3" s="98">
        <v>8</v>
      </c>
      <c r="K3" s="98">
        <v>9</v>
      </c>
      <c r="L3" s="98">
        <v>10</v>
      </c>
      <c r="M3" s="119" t="s">
        <v>77</v>
      </c>
      <c r="N3" s="121" t="s">
        <v>142</v>
      </c>
      <c r="O3" s="122" t="s">
        <v>141</v>
      </c>
      <c r="P3" s="122" t="s">
        <v>143</v>
      </c>
      <c r="Q3" s="124" t="s">
        <v>60</v>
      </c>
      <c r="R3" s="126" t="s">
        <v>144</v>
      </c>
      <c r="S3" s="124" t="s">
        <v>62</v>
      </c>
    </row>
    <row r="4" spans="1:26" s="14" customFormat="1" x14ac:dyDescent="0.2">
      <c r="A4" s="117"/>
      <c r="B4" s="102" t="s">
        <v>129</v>
      </c>
      <c r="C4" s="110" t="s">
        <v>132</v>
      </c>
      <c r="D4" s="110"/>
      <c r="E4" s="110"/>
      <c r="F4" s="110"/>
      <c r="G4" s="110"/>
      <c r="H4" s="110"/>
      <c r="I4" s="110"/>
      <c r="J4" s="110"/>
      <c r="K4" s="110"/>
      <c r="L4" s="110"/>
      <c r="M4" s="119"/>
      <c r="N4" s="121"/>
      <c r="O4" s="121"/>
      <c r="P4" s="121"/>
      <c r="Q4" s="124"/>
      <c r="R4" s="126"/>
      <c r="S4" s="124"/>
    </row>
    <row r="5" spans="1:26" s="14" customFormat="1" x14ac:dyDescent="0.2">
      <c r="A5" s="117"/>
      <c r="B5" s="102" t="s">
        <v>130</v>
      </c>
      <c r="C5" s="110" t="s">
        <v>133</v>
      </c>
      <c r="D5" s="110"/>
      <c r="E5" s="110"/>
      <c r="F5" s="110"/>
      <c r="G5" s="110"/>
      <c r="H5" s="110"/>
      <c r="I5" s="110"/>
      <c r="J5" s="110"/>
      <c r="K5" s="110"/>
      <c r="L5" s="110"/>
      <c r="M5" s="119"/>
      <c r="N5" s="121"/>
      <c r="O5" s="121"/>
      <c r="P5" s="121"/>
      <c r="Q5" s="124"/>
      <c r="R5" s="126"/>
      <c r="S5" s="124"/>
    </row>
    <row r="6" spans="1:26" s="14" customFormat="1" x14ac:dyDescent="0.2">
      <c r="A6" s="117"/>
      <c r="B6" s="102" t="s">
        <v>131</v>
      </c>
      <c r="C6" s="111">
        <v>30</v>
      </c>
      <c r="D6" s="111"/>
      <c r="E6" s="111"/>
      <c r="F6" s="111"/>
      <c r="G6" s="111"/>
      <c r="H6" s="111"/>
      <c r="I6" s="111"/>
      <c r="J6" s="111"/>
      <c r="K6" s="111"/>
      <c r="L6" s="111"/>
      <c r="M6" s="119"/>
      <c r="N6" s="121"/>
      <c r="O6" s="121"/>
      <c r="P6" s="121"/>
      <c r="Q6" s="124"/>
      <c r="R6" s="126"/>
      <c r="S6" s="124"/>
    </row>
    <row r="7" spans="1:26" s="14" customFormat="1" x14ac:dyDescent="0.2">
      <c r="A7" s="118"/>
      <c r="B7" s="99" t="s">
        <v>131</v>
      </c>
      <c r="C7" s="110" t="s">
        <v>134</v>
      </c>
      <c r="D7" s="110" t="s">
        <v>134</v>
      </c>
      <c r="E7" s="110" t="s">
        <v>134</v>
      </c>
      <c r="F7" s="110" t="s">
        <v>134</v>
      </c>
      <c r="G7" s="110" t="s">
        <v>134</v>
      </c>
      <c r="H7" s="110" t="s">
        <v>134</v>
      </c>
      <c r="I7" s="110" t="s">
        <v>134</v>
      </c>
      <c r="J7" s="110" t="s">
        <v>134</v>
      </c>
      <c r="K7" s="110" t="s">
        <v>134</v>
      </c>
      <c r="L7" s="110" t="s">
        <v>134</v>
      </c>
      <c r="M7" s="120"/>
      <c r="N7" s="121"/>
      <c r="O7" s="123"/>
      <c r="P7" s="123"/>
      <c r="Q7" s="125"/>
      <c r="R7" s="126"/>
      <c r="S7" s="125"/>
    </row>
    <row r="8" spans="1:26" ht="12" customHeight="1" x14ac:dyDescent="0.2">
      <c r="A8" s="9">
        <f>IF('1-4'!A5&lt;&gt;"", '1-4'!A5, "")</f>
        <v>1</v>
      </c>
      <c r="B8" s="100" t="str">
        <f>IF('1-4'!A5&lt;&gt;"", '1-4'!C5, "")</f>
        <v>เด็กชายกฤษฎา มั่งคั่ง</v>
      </c>
      <c r="C8" s="10">
        <v>10</v>
      </c>
      <c r="D8" s="10">
        <v>5</v>
      </c>
      <c r="E8" s="10">
        <v>5</v>
      </c>
      <c r="F8" s="10">
        <v>5</v>
      </c>
      <c r="G8" s="10"/>
      <c r="H8" s="10"/>
      <c r="I8" s="10"/>
      <c r="J8" s="10"/>
      <c r="K8" s="10"/>
      <c r="L8" s="10">
        <v>5</v>
      </c>
      <c r="M8" s="80">
        <f>IF('1-4'!$A7="","",IF(COUNT(C8:L8)=0,"",SUM(C8:L8)))</f>
        <v>30</v>
      </c>
      <c r="N8" s="113">
        <v>15</v>
      </c>
      <c r="O8" s="105">
        <f>IF('1-4'!$A7="","", IF(KPA_A!P8=0,"", KPA_A!P8))</f>
        <v>50</v>
      </c>
      <c r="P8" s="35">
        <f>IF('1-4'!$A7="","", IFERROR(IF((KPA_AA!M8+KPA_AA!N8)=0,"", KPA_AA!M8+KPA_AA!N8), ""))</f>
        <v>45</v>
      </c>
      <c r="Q8" s="112">
        <f>IF('1-4'!$A8="","", IFERROR(IF(SUM(KPA_AA!O8, KPA_AA!P8)=0,"", SUM(KPA_AA!O8, KPA_AA!P8)), ""))</f>
        <v>95</v>
      </c>
      <c r="R8" s="112" cm="1">
        <f t="array" ref="R8">IF('1-4'!$A7="","",_xlfn.IFS(สรุปบันทึกเวลาเรียนรายวิชา!I8="มส","มส", KPA_AA!Q8="ร","ร", KPA_AA!Q8="","", KPA_AA!Q8&gt;=80,4, KPA_AA!Q8&gt;=75,3.5, KPA_AA!Q8&gt;=70,3, KPA_AA!Q8&gt;=65,2.5, KPA_AA!Q8&gt;=60,2, KPA_AA!Q8&gt;=55,1.5, KPA_AA!Q8&gt;=50,1, KPA_AA!Q8&gt;=0,0))</f>
        <v>4</v>
      </c>
      <c r="S8" s="16"/>
      <c r="T8" s="11"/>
      <c r="U8" s="11"/>
      <c r="V8" s="11"/>
      <c r="W8" s="11"/>
      <c r="X8" s="11"/>
      <c r="Y8" s="11"/>
      <c r="Z8" s="11"/>
    </row>
    <row r="9" spans="1:26" ht="12" customHeight="1" x14ac:dyDescent="0.2">
      <c r="A9" s="9">
        <f>IF('1-4'!A6&lt;&gt;"", '1-4'!A6, "")</f>
        <v>2</v>
      </c>
      <c r="B9" s="100" t="str">
        <f>IF('1-4'!A6&lt;&gt;"", '1-4'!C6, "")</f>
        <v>เด็กชายกิตติพงษ์ วงศ์สว่าง</v>
      </c>
      <c r="C9" s="10">
        <v>1</v>
      </c>
      <c r="D9" s="10">
        <v>5</v>
      </c>
      <c r="E9" s="10">
        <v>5</v>
      </c>
      <c r="F9" s="10">
        <v>6</v>
      </c>
      <c r="G9" s="10">
        <v>5</v>
      </c>
      <c r="H9" s="10"/>
      <c r="I9" s="10"/>
      <c r="J9" s="10"/>
      <c r="K9" s="10"/>
      <c r="L9" s="10"/>
      <c r="M9" s="80">
        <f>IF('1-4'!$A8="","",IF(COUNT(C9:L9)=0,"",SUM(C9:L9)))</f>
        <v>22</v>
      </c>
      <c r="N9" s="104"/>
      <c r="O9" s="105">
        <f>IF('1-4'!$A8="","", IF(KPA_A!P9=0,"", KPA_A!P9))</f>
        <v>25</v>
      </c>
      <c r="P9" s="35">
        <f>IF('1-4'!$A8="","", IFERROR(IF((KPA_AA!M9+KPA_AA!N9)=0,"", KPA_AA!M9+KPA_AA!N9), ""))</f>
        <v>22</v>
      </c>
      <c r="Q9" s="112">
        <f>IF('1-4'!$A9="","", IFERROR(IF(SUM(KPA_AA!O9, KPA_AA!P9)=0,"", SUM(KPA_AA!O9, KPA_AA!P9)), ""))</f>
        <v>47</v>
      </c>
      <c r="R9" s="112" cm="1">
        <f t="array" ref="R9">IF('1-4'!$A8="","",_xlfn.IFS(สรุปบันทึกเวลาเรียนรายวิชา!I9="มส","มส", KPA_AA!Q9="ร","ร", KPA_AA!Q9="","", KPA_AA!Q9&gt;=80,4, KPA_AA!Q9&gt;=75,3.5, KPA_AA!Q9&gt;=70,3, KPA_AA!Q9&gt;=65,2.5, KPA_AA!Q9&gt;=60,2, KPA_AA!Q9&gt;=55,1.5, KPA_AA!Q9&gt;=50,1, KPA_AA!Q9&gt;=0,0))</f>
        <v>0</v>
      </c>
      <c r="S9" s="16"/>
      <c r="T9" s="11"/>
      <c r="U9" s="11"/>
      <c r="V9" s="11"/>
      <c r="W9" s="11"/>
      <c r="X9" s="11"/>
      <c r="Y9" s="11"/>
      <c r="Z9" s="11"/>
    </row>
    <row r="10" spans="1:26" ht="12" customHeight="1" x14ac:dyDescent="0.2">
      <c r="A10" s="9">
        <f>IF('1-4'!A7&lt;&gt;"", '1-4'!A7, "")</f>
        <v>3</v>
      </c>
      <c r="B10" s="100" t="str">
        <f>IF('1-4'!A7&lt;&gt;"", '1-4'!C7, "")</f>
        <v>เด็กชายโกเมศ รัตนวิจิตร</v>
      </c>
      <c r="C10" s="10"/>
      <c r="D10" s="10">
        <v>4</v>
      </c>
      <c r="E10" s="10">
        <v>5</v>
      </c>
      <c r="F10" s="10">
        <v>5</v>
      </c>
      <c r="G10" s="10"/>
      <c r="H10" s="10"/>
      <c r="I10" s="10"/>
      <c r="J10" s="10"/>
      <c r="K10" s="10"/>
      <c r="L10" s="10"/>
      <c r="M10" s="80">
        <f>IF('1-4'!$A9="","",IF(COUNT(C10:L10)=0,"",SUM(C10:L10)))</f>
        <v>14</v>
      </c>
      <c r="N10" s="104"/>
      <c r="O10" s="105" t="str">
        <f>IF('1-4'!$A9="","", IF(KPA_A!P10=0,"", KPA_A!P10))</f>
        <v/>
      </c>
      <c r="P10" s="35">
        <f>IF('1-4'!$A9="","", IFERROR(IF((KPA_AA!M10+KPA_AA!N10)=0,"", KPA_AA!M10+KPA_AA!N10), ""))</f>
        <v>14</v>
      </c>
      <c r="Q10" s="112">
        <f>IF('1-4'!$A10="","", IFERROR(IF(SUM(KPA_AA!O10, KPA_AA!P10)=0,"", SUM(KPA_AA!O10, KPA_AA!P10)), ""))</f>
        <v>14</v>
      </c>
      <c r="R10" s="112" cm="1">
        <f t="array" ref="R10">IF('1-4'!$A9="","",_xlfn.IFS(สรุปบันทึกเวลาเรียนรายวิชา!I10="มส","มส", KPA_AA!Q10="ร","ร", KPA_AA!Q10="","", KPA_AA!Q10&gt;=80,4, KPA_AA!Q10&gt;=75,3.5, KPA_AA!Q10&gt;=70,3, KPA_AA!Q10&gt;=65,2.5, KPA_AA!Q10&gt;=60,2, KPA_AA!Q10&gt;=55,1.5, KPA_AA!Q10&gt;=50,1, KPA_AA!Q10&gt;=0,0))</f>
        <v>0</v>
      </c>
      <c r="S10" s="16"/>
      <c r="T10" s="11"/>
      <c r="U10" s="11"/>
      <c r="V10" s="11"/>
      <c r="W10" s="11"/>
      <c r="X10" s="11"/>
      <c r="Y10" s="11"/>
      <c r="Z10" s="11"/>
    </row>
    <row r="11" spans="1:26" ht="12" customHeight="1" x14ac:dyDescent="0.2">
      <c r="A11" s="9">
        <f>IF('1-4'!A8&lt;&gt;"", '1-4'!A8, "")</f>
        <v>4</v>
      </c>
      <c r="B11" s="100" t="str">
        <f>IF('1-4'!A8&lt;&gt;"", '1-4'!C8, "")</f>
        <v>เด็กชายจิรพัฒน์ เจริญสุข</v>
      </c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80" t="str">
        <f>IF('1-4'!$A10="","",IF(COUNT(C11:L11)=0,"",SUM(C11:L11)))</f>
        <v/>
      </c>
      <c r="N11" s="104"/>
      <c r="O11" s="105" t="str">
        <f>IF('1-4'!$A10="","", IF(KPA_A!P11=0,"", KPA_A!P11))</f>
        <v/>
      </c>
      <c r="P11" s="35" t="str">
        <f>IF('1-4'!$A10="","", IFERROR(IF((KPA_AA!M11+KPA_AA!N11)=0,"", KPA_AA!M11+KPA_AA!N11), ""))</f>
        <v/>
      </c>
      <c r="Q11" s="112" t="str">
        <f>IF('1-4'!$A11="","", IFERROR(IF(SUM(KPA_AA!O11, KPA_AA!P11)=0,"", SUM(KPA_AA!O11, KPA_AA!P11)), ""))</f>
        <v/>
      </c>
      <c r="R11" s="112" t="str" cm="1">
        <f t="array" ref="R11">IF('1-4'!$A10="","",_xlfn.IFS(สรุปบันทึกเวลาเรียนรายวิชา!I11="มส","มส", KPA_AA!Q11="ร","ร", KPA_AA!Q11="","", KPA_AA!Q11&gt;=80,4, KPA_AA!Q11&gt;=75,3.5, KPA_AA!Q11&gt;=70,3, KPA_AA!Q11&gt;=65,2.5, KPA_AA!Q11&gt;=60,2, KPA_AA!Q11&gt;=55,1.5, KPA_AA!Q11&gt;=50,1, KPA_AA!Q11&gt;=0,0))</f>
        <v/>
      </c>
      <c r="S11" s="16"/>
      <c r="T11" s="11"/>
      <c r="U11" s="11"/>
      <c r="V11" s="11"/>
      <c r="W11" s="11"/>
      <c r="X11" s="11"/>
      <c r="Y11" s="11"/>
      <c r="Z11" s="11"/>
    </row>
    <row r="12" spans="1:26" ht="12" customHeight="1" x14ac:dyDescent="0.2">
      <c r="A12" s="9">
        <f>IF('1-4'!A9&lt;&gt;"", '1-4'!A9, "")</f>
        <v>5</v>
      </c>
      <c r="B12" s="100" t="str">
        <f>IF('1-4'!A9&lt;&gt;"", '1-4'!C9, "")</f>
        <v>เด็กชายเจษฎาภรณ์ แสนดี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80" t="str">
        <f>IF('1-4'!$A11="","",IF(COUNT(C12:L12)=0,"",SUM(C12:L12)))</f>
        <v/>
      </c>
      <c r="N12" s="104"/>
      <c r="O12" s="105" t="str">
        <f>IF('1-4'!$A11="","", IF(KPA_A!P12=0,"", KPA_A!P12))</f>
        <v/>
      </c>
      <c r="P12" s="35" t="str">
        <f>IF('1-4'!$A11="","", IFERROR(IF((KPA_AA!M12+KPA_AA!N12)=0,"", KPA_AA!M12+KPA_AA!N12), ""))</f>
        <v/>
      </c>
      <c r="Q12" s="112" t="str">
        <f>IF('1-4'!$A12="","", IFERROR(IF(SUM(KPA_AA!O12, KPA_AA!P12)=0,"", SUM(KPA_AA!O12, KPA_AA!P12)), ""))</f>
        <v/>
      </c>
      <c r="R12" s="112" t="str" cm="1">
        <f t="array" ref="R12">IF('1-4'!$A11="","",_xlfn.IFS(สรุปบันทึกเวลาเรียนรายวิชา!I12="มส","มส", KPA_AA!Q12="ร","ร", KPA_AA!Q12="","", KPA_AA!Q12&gt;=80,4, KPA_AA!Q12&gt;=75,3.5, KPA_AA!Q12&gt;=70,3, KPA_AA!Q12&gt;=65,2.5, KPA_AA!Q12&gt;=60,2, KPA_AA!Q12&gt;=55,1.5, KPA_AA!Q12&gt;=50,1, KPA_AA!Q12&gt;=0,0))</f>
        <v/>
      </c>
      <c r="S12" s="16"/>
      <c r="T12" s="11"/>
      <c r="U12" s="11"/>
      <c r="V12" s="11"/>
      <c r="W12" s="11"/>
      <c r="X12" s="11"/>
      <c r="Y12" s="11"/>
      <c r="Z12" s="11"/>
    </row>
    <row r="13" spans="1:26" ht="12" customHeight="1" x14ac:dyDescent="0.2">
      <c r="A13" s="9">
        <f>IF('1-4'!A10&lt;&gt;"", '1-4'!A10, "")</f>
        <v>6</v>
      </c>
      <c r="B13" s="100" t="str">
        <f>IF('1-4'!A10&lt;&gt;"", '1-4'!C10, "")</f>
        <v>เด็กชายชยพล นามไพเราะ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80" t="str">
        <f>IF('1-4'!$A12="","",IF(COUNT(C13:L13)=0,"",SUM(C13:L13)))</f>
        <v/>
      </c>
      <c r="N13" s="104"/>
      <c r="O13" s="105" t="str">
        <f>IF('1-4'!$A12="","", IF(KPA_A!P13=0,"", KPA_A!P13))</f>
        <v/>
      </c>
      <c r="P13" s="35" t="str">
        <f>IF('1-4'!$A12="","", IFERROR(IF((KPA_AA!M13+KPA_AA!N13)=0,"", KPA_AA!M13+KPA_AA!N13), ""))</f>
        <v/>
      </c>
      <c r="Q13" s="112" t="str">
        <f>IF('1-4'!$A13="","", IFERROR(IF(SUM(KPA_AA!O13, KPA_AA!P13)=0,"", SUM(KPA_AA!O13, KPA_AA!P13)), ""))</f>
        <v/>
      </c>
      <c r="R13" s="112" t="str" cm="1">
        <f t="array" ref="R13">IF('1-4'!$A12="","",_xlfn.IFS(สรุปบันทึกเวลาเรียนรายวิชา!I13="มส","มส", KPA_AA!Q13="ร","ร", KPA_AA!Q13="","", KPA_AA!Q13&gt;=80,4, KPA_AA!Q13&gt;=75,3.5, KPA_AA!Q13&gt;=70,3, KPA_AA!Q13&gt;=65,2.5, KPA_AA!Q13&gt;=60,2, KPA_AA!Q13&gt;=55,1.5, KPA_AA!Q13&gt;=50,1, KPA_AA!Q13&gt;=0,0))</f>
        <v/>
      </c>
      <c r="S13" s="16"/>
      <c r="T13" s="11"/>
      <c r="U13" s="11"/>
      <c r="V13" s="11"/>
      <c r="W13" s="11"/>
      <c r="X13" s="11"/>
      <c r="Y13" s="11"/>
      <c r="Z13" s="11"/>
    </row>
    <row r="14" spans="1:26" ht="12" customHeight="1" x14ac:dyDescent="0.2">
      <c r="A14" s="9">
        <f>IF('1-4'!A11&lt;&gt;"", '1-4'!A11, "")</f>
        <v>7</v>
      </c>
      <c r="B14" s="100" t="str">
        <f>IF('1-4'!A11&lt;&gt;"", '1-4'!C11, "")</f>
        <v>เด็กชายชัชวาลย์ สุขเกษม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80" t="str">
        <f>IF('1-4'!$A13="","",IF(COUNT(C14:L14)=0,"",SUM(C14:L14)))</f>
        <v/>
      </c>
      <c r="N14" s="104"/>
      <c r="O14" s="105" t="str">
        <f>IF('1-4'!$A13="","", IF(KPA_A!P14=0,"", KPA_A!P14))</f>
        <v/>
      </c>
      <c r="P14" s="35" t="str">
        <f>IF('1-4'!$A13="","", IFERROR(IF((KPA_AA!M14+KPA_AA!N14)=0,"", KPA_AA!M14+KPA_AA!N14), ""))</f>
        <v/>
      </c>
      <c r="Q14" s="112" t="str">
        <f>IF('1-4'!$A14="","", IFERROR(IF(SUM(KPA_AA!O14, KPA_AA!P14)=0,"", SUM(KPA_AA!O14, KPA_AA!P14)), ""))</f>
        <v/>
      </c>
      <c r="R14" s="112" t="str" cm="1">
        <f t="array" ref="R14">IF('1-4'!$A13="","",_xlfn.IFS(สรุปบันทึกเวลาเรียนรายวิชา!I14="มส","มส", KPA_AA!Q14="ร","ร", KPA_AA!Q14="","", KPA_AA!Q14&gt;=80,4, KPA_AA!Q14&gt;=75,3.5, KPA_AA!Q14&gt;=70,3, KPA_AA!Q14&gt;=65,2.5, KPA_AA!Q14&gt;=60,2, KPA_AA!Q14&gt;=55,1.5, KPA_AA!Q14&gt;=50,1, KPA_AA!Q14&gt;=0,0))</f>
        <v/>
      </c>
      <c r="S14" s="16"/>
      <c r="T14" s="11"/>
      <c r="U14" s="11"/>
      <c r="V14" s="11"/>
      <c r="W14" s="11"/>
      <c r="X14" s="11"/>
      <c r="Y14" s="11"/>
      <c r="Z14" s="11"/>
    </row>
    <row r="15" spans="1:26" ht="12" customHeight="1" x14ac:dyDescent="0.2">
      <c r="A15" s="9">
        <f>IF('1-4'!A12&lt;&gt;"", '1-4'!A12, "")</f>
        <v>8</v>
      </c>
      <c r="B15" s="100" t="str">
        <f>IF('1-4'!A12&lt;&gt;"", '1-4'!C12, "")</f>
        <v>เด็กชายชัยชนะ รักชาติ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80" t="str">
        <f>IF('1-4'!$A14="","",IF(COUNT(C15:L15)=0,"",SUM(C15:L15)))</f>
        <v/>
      </c>
      <c r="N15" s="104"/>
      <c r="O15" s="105" t="str">
        <f>IF('1-4'!$A14="","", IF(KPA_A!P15=0,"", KPA_A!P15))</f>
        <v/>
      </c>
      <c r="P15" s="35" t="str">
        <f>IF('1-4'!$A14="","", IFERROR(IF((KPA_AA!M15+KPA_AA!N15)=0,"", KPA_AA!M15+KPA_AA!N15), ""))</f>
        <v/>
      </c>
      <c r="Q15" s="112" t="str">
        <f>IF('1-4'!$A15="","", IFERROR(IF(SUM(KPA_AA!O15, KPA_AA!P15)=0,"", SUM(KPA_AA!O15, KPA_AA!P15)), ""))</f>
        <v/>
      </c>
      <c r="R15" s="112" t="str" cm="1">
        <f t="array" ref="R15">IF('1-4'!$A14="","",_xlfn.IFS(สรุปบันทึกเวลาเรียนรายวิชา!I15="มส","มส", KPA_AA!Q15="ร","ร", KPA_AA!Q15="","", KPA_AA!Q15&gt;=80,4, KPA_AA!Q15&gt;=75,3.5, KPA_AA!Q15&gt;=70,3, KPA_AA!Q15&gt;=65,2.5, KPA_AA!Q15&gt;=60,2, KPA_AA!Q15&gt;=55,1.5, KPA_AA!Q15&gt;=50,1, KPA_AA!Q15&gt;=0,0))</f>
        <v/>
      </c>
      <c r="S15" s="16"/>
      <c r="T15" s="11"/>
      <c r="U15" s="11"/>
      <c r="V15" s="11"/>
      <c r="W15" s="11"/>
      <c r="X15" s="11"/>
      <c r="Y15" s="11"/>
      <c r="Z15" s="11"/>
    </row>
    <row r="16" spans="1:26" ht="12" customHeight="1" x14ac:dyDescent="0.2">
      <c r="A16" s="9">
        <f>IF('1-4'!A13&lt;&gt;"", '1-4'!A13, "")</f>
        <v>9</v>
      </c>
      <c r="B16" s="100" t="str">
        <f>IF('1-4'!A13&lt;&gt;"", '1-4'!C13, "")</f>
        <v>เด็กชายโชติวิทย์ สิทธิชัย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80" t="str">
        <f>IF('1-4'!$A15="","",IF(COUNT(C16:L16)=0,"",SUM(C16:L16)))</f>
        <v/>
      </c>
      <c r="N16" s="104"/>
      <c r="O16" s="105" t="str">
        <f>IF('1-4'!$A15="","", IF(KPA_A!P16=0,"", KPA_A!P16))</f>
        <v/>
      </c>
      <c r="P16" s="35" t="str">
        <f>IF('1-4'!$A15="","", IFERROR(IF((KPA_AA!M16+KPA_AA!N16)=0,"", KPA_AA!M16+KPA_AA!N16), ""))</f>
        <v/>
      </c>
      <c r="Q16" s="112" t="str">
        <f>IF('1-4'!$A16="","", IFERROR(IF(SUM(KPA_AA!O16, KPA_AA!P16)=0,"", SUM(KPA_AA!O16, KPA_AA!P16)), ""))</f>
        <v/>
      </c>
      <c r="R16" s="112" t="str" cm="1">
        <f t="array" ref="R16">IF('1-4'!$A15="","",_xlfn.IFS(สรุปบันทึกเวลาเรียนรายวิชา!I16="มส","มส", KPA_AA!Q16="ร","ร", KPA_AA!Q16="","", KPA_AA!Q16&gt;=80,4, KPA_AA!Q16&gt;=75,3.5, KPA_AA!Q16&gt;=70,3, KPA_AA!Q16&gt;=65,2.5, KPA_AA!Q16&gt;=60,2, KPA_AA!Q16&gt;=55,1.5, KPA_AA!Q16&gt;=50,1, KPA_AA!Q16&gt;=0,0))</f>
        <v/>
      </c>
      <c r="S16" s="16"/>
      <c r="T16" s="11"/>
      <c r="U16" s="11"/>
      <c r="V16" s="11"/>
      <c r="W16" s="11"/>
      <c r="X16" s="11"/>
      <c r="Y16" s="11"/>
      <c r="Z16" s="11"/>
    </row>
    <row r="17" spans="1:26" ht="12" customHeight="1" x14ac:dyDescent="0.2">
      <c r="A17" s="9">
        <f>IF('1-4'!A14&lt;&gt;"", '1-4'!A14, "")</f>
        <v>10</v>
      </c>
      <c r="B17" s="100" t="str">
        <f>IF('1-4'!A14&lt;&gt;"", '1-4'!C14, "")</f>
        <v>เด็กชายณพงศ์ มงคลชัย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80" t="str">
        <f>IF('1-4'!$A16="","",IF(COUNT(C17:L17)=0,"",SUM(C17:L17)))</f>
        <v/>
      </c>
      <c r="N17" s="104"/>
      <c r="O17" s="105" t="str">
        <f>IF('1-4'!$A16="","", IF(KPA_A!P17=0,"", KPA_A!P17))</f>
        <v/>
      </c>
      <c r="P17" s="35" t="str">
        <f>IF('1-4'!$A16="","", IFERROR(IF((KPA_AA!M17+KPA_AA!N17)=0,"", KPA_AA!M17+KPA_AA!N17), ""))</f>
        <v/>
      </c>
      <c r="Q17" s="112" t="str">
        <f>IF('1-4'!$A17="","", IFERROR(IF(SUM(KPA_AA!O17, KPA_AA!P17)=0,"", SUM(KPA_AA!O17, KPA_AA!P17)), ""))</f>
        <v/>
      </c>
      <c r="R17" s="112" t="str" cm="1">
        <f t="array" ref="R17">IF('1-4'!$A16="","",_xlfn.IFS(สรุปบันทึกเวลาเรียนรายวิชา!I17="มส","มส", KPA_AA!Q17="ร","ร", KPA_AA!Q17="","", KPA_AA!Q17&gt;=80,4, KPA_AA!Q17&gt;=75,3.5, KPA_AA!Q17&gt;=70,3, KPA_AA!Q17&gt;=65,2.5, KPA_AA!Q17&gt;=60,2, KPA_AA!Q17&gt;=55,1.5, KPA_AA!Q17&gt;=50,1, KPA_AA!Q17&gt;=0,0))</f>
        <v/>
      </c>
      <c r="S17" s="16"/>
      <c r="T17" s="11"/>
      <c r="U17" s="11"/>
      <c r="V17" s="11"/>
      <c r="W17" s="11"/>
      <c r="X17" s="11"/>
      <c r="Y17" s="11"/>
      <c r="Z17" s="11"/>
    </row>
    <row r="18" spans="1:26" ht="12" customHeight="1" x14ac:dyDescent="0.2">
      <c r="A18" s="9">
        <f>IF('1-4'!A15&lt;&gt;"", '1-4'!A15, "")</f>
        <v>11</v>
      </c>
      <c r="B18" s="100" t="str">
        <f>IF('1-4'!A15&lt;&gt;"", '1-4'!C15, "")</f>
        <v>เด็กชายณัฐกร ศรีประเสริฐ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0" t="str">
        <f>IF('1-4'!$A17="","",IF(COUNT(C18:L18)=0,"",SUM(C18:L18)))</f>
        <v/>
      </c>
      <c r="N18" s="104"/>
      <c r="O18" s="105" t="str">
        <f>IF('1-4'!$A17="","", IF(KPA_A!P18=0,"", KPA_A!P18))</f>
        <v/>
      </c>
      <c r="P18" s="35" t="str">
        <f>IF('1-4'!$A17="","", IFERROR(IF((KPA_AA!M18+KPA_AA!N18)=0,"", KPA_AA!M18+KPA_AA!N18), ""))</f>
        <v/>
      </c>
      <c r="Q18" s="112" t="str">
        <f>IF('1-4'!$A18="","", IFERROR(IF(SUM(KPA_AA!O18, KPA_AA!P18)=0,"", SUM(KPA_AA!O18, KPA_AA!P18)), ""))</f>
        <v/>
      </c>
      <c r="R18" s="112" t="str" cm="1">
        <f t="array" ref="R18">IF('1-4'!$A17="","",_xlfn.IFS(สรุปบันทึกเวลาเรียนรายวิชา!I18="มส","มส", KPA_AA!Q18="ร","ร", KPA_AA!Q18="","", KPA_AA!Q18&gt;=80,4, KPA_AA!Q18&gt;=75,3.5, KPA_AA!Q18&gt;=70,3, KPA_AA!Q18&gt;=65,2.5, KPA_AA!Q18&gt;=60,2, KPA_AA!Q18&gt;=55,1.5, KPA_AA!Q18&gt;=50,1, KPA_AA!Q18&gt;=0,0))</f>
        <v/>
      </c>
      <c r="S18" s="16"/>
      <c r="T18" s="11"/>
      <c r="U18" s="11"/>
      <c r="V18" s="11"/>
      <c r="W18" s="11"/>
      <c r="X18" s="11"/>
      <c r="Y18" s="11"/>
      <c r="Z18" s="11"/>
    </row>
    <row r="19" spans="1:26" ht="12" customHeight="1" x14ac:dyDescent="0.2">
      <c r="A19" s="9">
        <f>IF('1-4'!A16&lt;&gt;"", '1-4'!A16, "")</f>
        <v>12</v>
      </c>
      <c r="B19" s="100" t="str">
        <f>IF('1-4'!A16&lt;&gt;"", '1-4'!C16, "")</f>
        <v>เด็กชายณัฐพล ผาสุข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80" t="str">
        <f>IF('1-4'!$A18="","",IF(COUNT(C19:L19)=0,"",SUM(C19:L19)))</f>
        <v/>
      </c>
      <c r="N19" s="104"/>
      <c r="O19" s="105" t="str">
        <f>IF('1-4'!$A18="","", IF(KPA_A!P19=0,"", KPA_A!P19))</f>
        <v/>
      </c>
      <c r="P19" s="35" t="str">
        <f>IF('1-4'!$A18="","", IFERROR(IF((KPA_AA!M19+KPA_AA!N19)=0,"", KPA_AA!M19+KPA_AA!N19), ""))</f>
        <v/>
      </c>
      <c r="Q19" s="112" t="str">
        <f>IF('1-4'!$A19="","", IFERROR(IF(SUM(KPA_AA!O19, KPA_AA!P19)=0,"", SUM(KPA_AA!O19, KPA_AA!P19)), ""))</f>
        <v/>
      </c>
      <c r="R19" s="112" t="str" cm="1">
        <f t="array" ref="R19">IF('1-4'!$A18="","",_xlfn.IFS(สรุปบันทึกเวลาเรียนรายวิชา!I19="มส","มส", KPA_AA!Q19="ร","ร", KPA_AA!Q19="","", KPA_AA!Q19&gt;=80,4, KPA_AA!Q19&gt;=75,3.5, KPA_AA!Q19&gt;=70,3, KPA_AA!Q19&gt;=65,2.5, KPA_AA!Q19&gt;=60,2, KPA_AA!Q19&gt;=55,1.5, KPA_AA!Q19&gt;=50,1, KPA_AA!Q19&gt;=0,0))</f>
        <v/>
      </c>
      <c r="S19" s="16"/>
      <c r="T19" s="11"/>
      <c r="U19" s="11"/>
      <c r="V19" s="11"/>
      <c r="W19" s="11"/>
      <c r="X19" s="11"/>
      <c r="Y19" s="11"/>
      <c r="Z19" s="11"/>
    </row>
    <row r="20" spans="1:26" ht="12" customHeight="1" x14ac:dyDescent="0.2">
      <c r="A20" s="9">
        <f>IF('1-4'!A17&lt;&gt;"", '1-4'!A17, "")</f>
        <v>13</v>
      </c>
      <c r="B20" s="100" t="str">
        <f>IF('1-4'!A17&lt;&gt;"", '1-4'!C17, "")</f>
        <v>เด็กชายดนัย สมบูรณ์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80" t="str">
        <f>IF('1-4'!$A19="","",IF(COUNT(C20:L20)=0,"",SUM(C20:L20)))</f>
        <v/>
      </c>
      <c r="N20" s="104"/>
      <c r="O20" s="105" t="str">
        <f>IF('1-4'!$A19="","", IF(KPA_A!P20=0,"", KPA_A!P20))</f>
        <v/>
      </c>
      <c r="P20" s="35" t="str">
        <f>IF('1-4'!$A19="","", IFERROR(IF((KPA_AA!M20+KPA_AA!N20)=0,"", KPA_AA!M20+KPA_AA!N20), ""))</f>
        <v/>
      </c>
      <c r="Q20" s="112" t="str">
        <f>IF('1-4'!$A20="","", IFERROR(IF(SUM(KPA_AA!O20, KPA_AA!P20)=0,"", SUM(KPA_AA!O20, KPA_AA!P20)), ""))</f>
        <v/>
      </c>
      <c r="R20" s="112" t="str" cm="1">
        <f t="array" ref="R20">IF('1-4'!$A19="","",_xlfn.IFS(สรุปบันทึกเวลาเรียนรายวิชา!I20="มส","มส", KPA_AA!Q20="ร","ร", KPA_AA!Q20="","", KPA_AA!Q20&gt;=80,4, KPA_AA!Q20&gt;=75,3.5, KPA_AA!Q20&gt;=70,3, KPA_AA!Q20&gt;=65,2.5, KPA_AA!Q20&gt;=60,2, KPA_AA!Q20&gt;=55,1.5, KPA_AA!Q20&gt;=50,1, KPA_AA!Q20&gt;=0,0))</f>
        <v/>
      </c>
      <c r="S20" s="16"/>
      <c r="T20" s="11"/>
      <c r="U20" s="11"/>
      <c r="V20" s="11"/>
      <c r="W20" s="11"/>
      <c r="X20" s="11"/>
      <c r="Y20" s="11"/>
      <c r="Z20" s="11"/>
    </row>
    <row r="21" spans="1:26" ht="12" customHeight="1" x14ac:dyDescent="0.2">
      <c r="A21" s="9">
        <f>IF('1-4'!A18&lt;&gt;"", '1-4'!A18, "")</f>
        <v>14</v>
      </c>
      <c r="B21" s="100" t="str">
        <f>IF('1-4'!A18&lt;&gt;"", '1-4'!C18, "")</f>
        <v>เด็กชายเดชาธร ทองอ่อน</v>
      </c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80" t="str">
        <f>IF('1-4'!$A20="","",IF(COUNT(C21:L21)=0,"",SUM(C21:L21)))</f>
        <v/>
      </c>
      <c r="N21" s="104"/>
      <c r="O21" s="105" t="str">
        <f>IF('1-4'!$A20="","", IF(KPA_A!P21=0,"", KPA_A!P21))</f>
        <v/>
      </c>
      <c r="P21" s="35" t="str">
        <f>IF('1-4'!$A20="","", IFERROR(IF((KPA_AA!M21+KPA_AA!N21)=0,"", KPA_AA!M21+KPA_AA!N21), ""))</f>
        <v/>
      </c>
      <c r="Q21" s="112" t="str">
        <f>IF('1-4'!$A21="","", IFERROR(IF(SUM(KPA_AA!O21, KPA_AA!P21)=0,"", SUM(KPA_AA!O21, KPA_AA!P21)), ""))</f>
        <v/>
      </c>
      <c r="R21" s="112" t="str" cm="1">
        <f t="array" ref="R21">IF('1-4'!$A20="","",_xlfn.IFS(สรุปบันทึกเวลาเรียนรายวิชา!I21="มส","มส", KPA_AA!Q21="ร","ร", KPA_AA!Q21="","", KPA_AA!Q21&gt;=80,4, KPA_AA!Q21&gt;=75,3.5, KPA_AA!Q21&gt;=70,3, KPA_AA!Q21&gt;=65,2.5, KPA_AA!Q21&gt;=60,2, KPA_AA!Q21&gt;=55,1.5, KPA_AA!Q21&gt;=50,1, KPA_AA!Q21&gt;=0,0))</f>
        <v/>
      </c>
      <c r="S21" s="16"/>
      <c r="T21" s="11"/>
      <c r="U21" s="11"/>
      <c r="V21" s="11"/>
      <c r="W21" s="11"/>
      <c r="X21" s="11"/>
      <c r="Y21" s="11"/>
      <c r="Z21" s="11"/>
    </row>
    <row r="22" spans="1:26" ht="12" customHeight="1" x14ac:dyDescent="0.2">
      <c r="A22" s="9">
        <f>IF('1-4'!A19&lt;&gt;"", '1-4'!A19, "")</f>
        <v>15</v>
      </c>
      <c r="B22" s="100" t="str">
        <f>IF('1-4'!A19&lt;&gt;"", '1-4'!C19, "")</f>
        <v>เด็กชายทรงพล ทรัพย์สิน</v>
      </c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80" t="str">
        <f>IF('1-4'!$A21="","",IF(COUNT(C22:L22)=0,"",SUM(C22:L22)))</f>
        <v/>
      </c>
      <c r="N22" s="104"/>
      <c r="O22" s="105" t="str">
        <f>IF('1-4'!$A21="","", IF(KPA_A!P22=0,"", KPA_A!P22))</f>
        <v/>
      </c>
      <c r="P22" s="35" t="str">
        <f>IF('1-4'!$A21="","", IFERROR(IF((KPA_AA!M22+KPA_AA!N22)=0,"", KPA_AA!M22+KPA_AA!N22), ""))</f>
        <v/>
      </c>
      <c r="Q22" s="112" t="str">
        <f>IF('1-4'!$A22="","", IFERROR(IF(SUM(KPA_AA!O22, KPA_AA!P22)=0,"", SUM(KPA_AA!O22, KPA_AA!P22)), ""))</f>
        <v/>
      </c>
      <c r="R22" s="112" t="str" cm="1">
        <f t="array" ref="R22">IF('1-4'!$A21="","",_xlfn.IFS(สรุปบันทึกเวลาเรียนรายวิชา!I22="มส","มส", KPA_AA!Q22="ร","ร", KPA_AA!Q22="","", KPA_AA!Q22&gt;=80,4, KPA_AA!Q22&gt;=75,3.5, KPA_AA!Q22&gt;=70,3, KPA_AA!Q22&gt;=65,2.5, KPA_AA!Q22&gt;=60,2, KPA_AA!Q22&gt;=55,1.5, KPA_AA!Q22&gt;=50,1, KPA_AA!Q22&gt;=0,0))</f>
        <v/>
      </c>
      <c r="S22" s="16"/>
      <c r="T22" s="11"/>
      <c r="U22" s="11"/>
      <c r="V22" s="11"/>
      <c r="W22" s="11"/>
      <c r="X22" s="11"/>
      <c r="Y22" s="11"/>
      <c r="Z22" s="11"/>
    </row>
    <row r="23" spans="1:26" ht="12" customHeight="1" x14ac:dyDescent="0.2">
      <c r="A23" s="9">
        <f>IF('1-4'!A20&lt;&gt;"", '1-4'!A20, "")</f>
        <v>16</v>
      </c>
      <c r="B23" s="100" t="str">
        <f>IF('1-4'!A20&lt;&gt;"", '1-4'!C20, "")</f>
        <v>เด็กชายธนกฤต มีประเสริฐ</v>
      </c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80" t="str">
        <f>IF('1-4'!$A22="","",IF(COUNT(C23:L23)=0,"",SUM(C23:L23)))</f>
        <v/>
      </c>
      <c r="N23" s="104"/>
      <c r="O23" s="105" t="str">
        <f>IF('1-4'!$A22="","", IF(KPA_A!P23=0,"", KPA_A!P23))</f>
        <v/>
      </c>
      <c r="P23" s="35" t="str">
        <f>IF('1-4'!$A22="","", IFERROR(IF((KPA_AA!M23+KPA_AA!N23)=0,"", KPA_AA!M23+KPA_AA!N23), ""))</f>
        <v/>
      </c>
      <c r="Q23" s="112" t="str">
        <f>IF('1-4'!$A23="","", IFERROR(IF(SUM(KPA_AA!O23, KPA_AA!P23)=0,"", SUM(KPA_AA!O23, KPA_AA!P23)), ""))</f>
        <v/>
      </c>
      <c r="R23" s="112" t="str" cm="1">
        <f t="array" ref="R23">IF('1-4'!$A22="","",_xlfn.IFS(สรุปบันทึกเวลาเรียนรายวิชา!I23="มส","มส", KPA_AA!Q23="ร","ร", KPA_AA!Q23="","", KPA_AA!Q23&gt;=80,4, KPA_AA!Q23&gt;=75,3.5, KPA_AA!Q23&gt;=70,3, KPA_AA!Q23&gt;=65,2.5, KPA_AA!Q23&gt;=60,2, KPA_AA!Q23&gt;=55,1.5, KPA_AA!Q23&gt;=50,1, KPA_AA!Q23&gt;=0,0))</f>
        <v/>
      </c>
      <c r="S23" s="16"/>
      <c r="T23" s="11"/>
      <c r="U23" s="11"/>
      <c r="V23" s="11"/>
      <c r="W23" s="11"/>
      <c r="X23" s="11"/>
      <c r="Y23" s="11"/>
      <c r="Z23" s="11"/>
    </row>
    <row r="24" spans="1:26" ht="12" customHeight="1" x14ac:dyDescent="0.2">
      <c r="A24" s="9">
        <f>IF('1-4'!A21&lt;&gt;"", '1-4'!A21, "")</f>
        <v>17</v>
      </c>
      <c r="B24" s="100" t="str">
        <f>IF('1-4'!A21&lt;&gt;"", '1-4'!C21, "")</f>
        <v>เด็กชายธนภัทร บุญส่ง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80" t="str">
        <f>IF('1-4'!$A23="","",IF(COUNT(C24:L24)=0,"",SUM(C24:L24)))</f>
        <v/>
      </c>
      <c r="N24" s="104"/>
      <c r="O24" s="105" t="str">
        <f>IF('1-4'!$A23="","", IF(KPA_A!P24=0,"", KPA_A!P24))</f>
        <v/>
      </c>
      <c r="P24" s="35" t="str">
        <f>IF('1-4'!$A23="","", IFERROR(IF((KPA_AA!M24+KPA_AA!N24)=0,"", KPA_AA!M24+KPA_AA!N24), ""))</f>
        <v/>
      </c>
      <c r="Q24" s="112" t="str">
        <f>IF('1-4'!$A24="","", IFERROR(IF(SUM(KPA_AA!O24, KPA_AA!P24)=0,"", SUM(KPA_AA!O24, KPA_AA!P24)), ""))</f>
        <v/>
      </c>
      <c r="R24" s="112" t="str" cm="1">
        <f t="array" ref="R24">IF('1-4'!$A23="","",_xlfn.IFS(สรุปบันทึกเวลาเรียนรายวิชา!I24="มส","มส", KPA_AA!Q24="ร","ร", KPA_AA!Q24="","", KPA_AA!Q24&gt;=80,4, KPA_AA!Q24&gt;=75,3.5, KPA_AA!Q24&gt;=70,3, KPA_AA!Q24&gt;=65,2.5, KPA_AA!Q24&gt;=60,2, KPA_AA!Q24&gt;=55,1.5, KPA_AA!Q24&gt;=50,1, KPA_AA!Q24&gt;=0,0))</f>
        <v/>
      </c>
      <c r="S24" s="16"/>
      <c r="T24" s="11"/>
      <c r="U24" s="11"/>
      <c r="V24" s="11"/>
      <c r="W24" s="11"/>
      <c r="X24" s="11"/>
      <c r="Y24" s="11"/>
      <c r="Z24" s="11"/>
    </row>
    <row r="25" spans="1:26" ht="12" customHeight="1" x14ac:dyDescent="0.2">
      <c r="A25" s="9">
        <f>IF('1-4'!A22&lt;&gt;"", '1-4'!A22, "")</f>
        <v>18</v>
      </c>
      <c r="B25" s="100" t="str">
        <f>IF('1-4'!A22&lt;&gt;"", '1-4'!C22, "")</f>
        <v>เด็กชายธวัชชัย ใฝ่ฝัน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80" t="str">
        <f>IF('1-4'!$A24="","",IF(COUNT(C25:L25)=0,"",SUM(C25:L25)))</f>
        <v/>
      </c>
      <c r="N25" s="104"/>
      <c r="O25" s="105" t="str">
        <f>IF('1-4'!$A24="","", IF(KPA_A!P25=0,"", KPA_A!P25))</f>
        <v/>
      </c>
      <c r="P25" s="35" t="str">
        <f>IF('1-4'!$A24="","", IFERROR(IF((KPA_AA!M25+KPA_AA!N25)=0,"", KPA_AA!M25+KPA_AA!N25), ""))</f>
        <v/>
      </c>
      <c r="Q25" s="112" t="str">
        <f>IF('1-4'!$A25="","", IFERROR(IF(SUM(KPA_AA!O25, KPA_AA!P25)=0,"", SUM(KPA_AA!O25, KPA_AA!P25)), ""))</f>
        <v/>
      </c>
      <c r="R25" s="112" t="str" cm="1">
        <f t="array" ref="R25">IF('1-4'!$A24="","",_xlfn.IFS(สรุปบันทึกเวลาเรียนรายวิชา!I25="มส","มส", KPA_AA!Q25="ร","ร", KPA_AA!Q25="","", KPA_AA!Q25&gt;=80,4, KPA_AA!Q25&gt;=75,3.5, KPA_AA!Q25&gt;=70,3, KPA_AA!Q25&gt;=65,2.5, KPA_AA!Q25&gt;=60,2, KPA_AA!Q25&gt;=55,1.5, KPA_AA!Q25&gt;=50,1, KPA_AA!Q25&gt;=0,0))</f>
        <v/>
      </c>
      <c r="S25" s="16"/>
      <c r="T25" s="11"/>
      <c r="U25" s="11"/>
      <c r="V25" s="11"/>
      <c r="W25" s="11"/>
      <c r="X25" s="11"/>
      <c r="Y25" s="11"/>
      <c r="Z25" s="11"/>
    </row>
    <row r="26" spans="1:26" ht="12" customHeight="1" x14ac:dyDescent="0.2">
      <c r="A26" s="9">
        <f>IF('1-4'!A23&lt;&gt;"", '1-4'!A23, "")</f>
        <v>19</v>
      </c>
      <c r="B26" s="100" t="str">
        <f>IF('1-4'!A23&lt;&gt;"", '1-4'!C23, "")</f>
        <v>เด็กชายธีรทัศน์ ยิ่งยืน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80" t="str">
        <f>IF('1-4'!$A25="","",IF(COUNT(C26:L26)=0,"",SUM(C26:L26)))</f>
        <v/>
      </c>
      <c r="N26" s="104"/>
      <c r="O26" s="105" t="str">
        <f>IF('1-4'!$A25="","", IF(KPA_A!P26=0,"", KPA_A!P26))</f>
        <v/>
      </c>
      <c r="P26" s="35" t="str">
        <f>IF('1-4'!$A25="","", IFERROR(IF((KPA_AA!M26+KPA_AA!N26)=0,"", KPA_AA!M26+KPA_AA!N26), ""))</f>
        <v/>
      </c>
      <c r="Q26" s="112" t="str">
        <f>IF('1-4'!$A26="","", IFERROR(IF(SUM(KPA_AA!O26, KPA_AA!P26)=0,"", SUM(KPA_AA!O26, KPA_AA!P26)), ""))</f>
        <v/>
      </c>
      <c r="R26" s="112" t="str" cm="1">
        <f t="array" ref="R26">IF('1-4'!$A25="","",_xlfn.IFS(สรุปบันทึกเวลาเรียนรายวิชา!I26="มส","มส", KPA_AA!Q26="ร","ร", KPA_AA!Q26="","", KPA_AA!Q26&gt;=80,4, KPA_AA!Q26&gt;=75,3.5, KPA_AA!Q26&gt;=70,3, KPA_AA!Q26&gt;=65,2.5, KPA_AA!Q26&gt;=60,2, KPA_AA!Q26&gt;=55,1.5, KPA_AA!Q26&gt;=50,1, KPA_AA!Q26&gt;=0,0))</f>
        <v/>
      </c>
      <c r="S26" s="16"/>
      <c r="T26" s="11"/>
      <c r="U26" s="11"/>
      <c r="V26" s="11"/>
      <c r="W26" s="11"/>
      <c r="X26" s="11"/>
      <c r="Y26" s="11"/>
      <c r="Z26" s="11"/>
    </row>
    <row r="27" spans="1:26" ht="12" customHeight="1" x14ac:dyDescent="0.2">
      <c r="A27" s="9">
        <f>IF('1-4'!A24&lt;&gt;"", '1-4'!A24, "")</f>
        <v>20</v>
      </c>
      <c r="B27" s="100" t="str">
        <f>IF('1-4'!A24&lt;&gt;"", '1-4'!C24, "")</f>
        <v>เด็กชายนันทวัฒน์ เกิดโชค</v>
      </c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80" t="str">
        <f>IF('1-4'!$A26="","",IF(COUNT(C27:L27)=0,"",SUM(C27:L27)))</f>
        <v/>
      </c>
      <c r="N27" s="104"/>
      <c r="O27" s="105" t="str">
        <f>IF('1-4'!$A26="","", IF(KPA_A!P27=0,"", KPA_A!P27))</f>
        <v/>
      </c>
      <c r="P27" s="35" t="str">
        <f>IF('1-4'!$A26="","", IFERROR(IF((KPA_AA!M27+KPA_AA!N27)=0,"", KPA_AA!M27+KPA_AA!N27), ""))</f>
        <v/>
      </c>
      <c r="Q27" s="112" t="str">
        <f>IF('1-4'!$A27="","", IFERROR(IF(SUM(KPA_AA!O27, KPA_AA!P27)=0,"", SUM(KPA_AA!O27, KPA_AA!P27)), ""))</f>
        <v/>
      </c>
      <c r="R27" s="112" t="str" cm="1">
        <f t="array" ref="R27">IF('1-4'!$A26="","",_xlfn.IFS(สรุปบันทึกเวลาเรียนรายวิชา!I27="มส","มส", KPA_AA!Q27="ร","ร", KPA_AA!Q27="","", KPA_AA!Q27&gt;=80,4, KPA_AA!Q27&gt;=75,3.5, KPA_AA!Q27&gt;=70,3, KPA_AA!Q27&gt;=65,2.5, KPA_AA!Q27&gt;=60,2, KPA_AA!Q27&gt;=55,1.5, KPA_AA!Q27&gt;=50,1, KPA_AA!Q27&gt;=0,0))</f>
        <v/>
      </c>
      <c r="S27" s="16"/>
      <c r="T27" s="11"/>
      <c r="U27" s="11"/>
      <c r="V27" s="11"/>
      <c r="W27" s="11"/>
      <c r="X27" s="11"/>
      <c r="Y27" s="11"/>
      <c r="Z27" s="11"/>
    </row>
    <row r="28" spans="1:26" ht="12" customHeight="1" x14ac:dyDescent="0.2">
      <c r="A28" s="9">
        <f>IF('1-4'!A25&lt;&gt;"", '1-4'!A25, "")</f>
        <v>21</v>
      </c>
      <c r="B28" s="100" t="str">
        <f>IF('1-4'!A25&lt;&gt;"", '1-4'!C25, "")</f>
        <v>เด็กชายนิธิกร คงทน</v>
      </c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80" t="str">
        <f>IF('1-4'!$A27="","",IF(COUNT(C28:L28)=0,"",SUM(C28:L28)))</f>
        <v/>
      </c>
      <c r="N28" s="104"/>
      <c r="O28" s="105" t="str">
        <f>IF('1-4'!$A27="","", IF(KPA_A!P28=0,"", KPA_A!P28))</f>
        <v/>
      </c>
      <c r="P28" s="35" t="str">
        <f>IF('1-4'!$A27="","", IFERROR(IF((KPA_AA!M28+KPA_AA!N28)=0,"", KPA_AA!M28+KPA_AA!N28), ""))</f>
        <v/>
      </c>
      <c r="Q28" s="112" t="str">
        <f>IF('1-4'!$A28="","", IFERROR(IF(SUM(KPA_AA!O28, KPA_AA!P28)=0,"", SUM(KPA_AA!O28, KPA_AA!P28)), ""))</f>
        <v/>
      </c>
      <c r="R28" s="112" t="str" cm="1">
        <f t="array" ref="R28">IF('1-4'!$A27="","",_xlfn.IFS(สรุปบันทึกเวลาเรียนรายวิชา!I28="มส","มส", KPA_AA!Q28="ร","ร", KPA_AA!Q28="","", KPA_AA!Q28&gt;=80,4, KPA_AA!Q28&gt;=75,3.5, KPA_AA!Q28&gt;=70,3, KPA_AA!Q28&gt;=65,2.5, KPA_AA!Q28&gt;=60,2, KPA_AA!Q28&gt;=55,1.5, KPA_AA!Q28&gt;=50,1, KPA_AA!Q28&gt;=0,0))</f>
        <v/>
      </c>
      <c r="S28" s="16"/>
      <c r="T28" s="11"/>
      <c r="U28" s="11"/>
      <c r="V28" s="11"/>
      <c r="W28" s="11"/>
      <c r="X28" s="11"/>
      <c r="Y28" s="11"/>
      <c r="Z28" s="11"/>
    </row>
    <row r="29" spans="1:26" ht="12" customHeight="1" x14ac:dyDescent="0.2">
      <c r="A29" s="9">
        <f>IF('1-4'!A26&lt;&gt;"", '1-4'!A26, "")</f>
        <v>22</v>
      </c>
      <c r="B29" s="100" t="str">
        <f>IF('1-4'!A26&lt;&gt;"", '1-4'!C26, "")</f>
        <v>เด็กชายปกรณ์ เพียรพยายาม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80" t="str">
        <f>IF('1-4'!$A28="","",IF(COUNT(C29:L29)=0,"",SUM(C29:L29)))</f>
        <v/>
      </c>
      <c r="N29" s="104"/>
      <c r="O29" s="105" t="str">
        <f>IF('1-4'!$A28="","", IF(KPA_A!P29=0,"", KPA_A!P29))</f>
        <v/>
      </c>
      <c r="P29" s="35" t="str">
        <f>IF('1-4'!$A28="","", IFERROR(IF((KPA_AA!M29+KPA_AA!N29)=0,"", KPA_AA!M29+KPA_AA!N29), ""))</f>
        <v/>
      </c>
      <c r="Q29" s="112" t="str">
        <f>IF('1-4'!$A29="","", IFERROR(IF(SUM(KPA_AA!O29, KPA_AA!P29)=0,"", SUM(KPA_AA!O29, KPA_AA!P29)), ""))</f>
        <v/>
      </c>
      <c r="R29" s="112" t="str" cm="1">
        <f t="array" ref="R29">IF('1-4'!$A28="","",_xlfn.IFS(สรุปบันทึกเวลาเรียนรายวิชา!I29="มส","มส", KPA_AA!Q29="ร","ร", KPA_AA!Q29="","", KPA_AA!Q29&gt;=80,4, KPA_AA!Q29&gt;=75,3.5, KPA_AA!Q29&gt;=70,3, KPA_AA!Q29&gt;=65,2.5, KPA_AA!Q29&gt;=60,2, KPA_AA!Q29&gt;=55,1.5, KPA_AA!Q29&gt;=50,1, KPA_AA!Q29&gt;=0,0))</f>
        <v/>
      </c>
      <c r="S29" s="16"/>
      <c r="T29" s="11"/>
      <c r="U29" s="11"/>
      <c r="V29" s="11"/>
      <c r="W29" s="11"/>
      <c r="X29" s="11"/>
      <c r="Y29" s="11"/>
      <c r="Z29" s="11"/>
    </row>
    <row r="30" spans="1:26" ht="12" customHeight="1" x14ac:dyDescent="0.2">
      <c r="A30" s="9">
        <f>IF('1-4'!A27&lt;&gt;"", '1-4'!A27, "")</f>
        <v>23</v>
      </c>
      <c r="B30" s="100" t="str">
        <f>IF('1-4'!A27&lt;&gt;"", '1-4'!C27, "")</f>
        <v>เด็กชายปฏิพล แก้ววิจิตร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80" t="str">
        <f>IF('1-4'!$A29="","",IF(COUNT(C30:L30)=0,"",SUM(C30:L30)))</f>
        <v/>
      </c>
      <c r="N30" s="104"/>
      <c r="O30" s="105" t="str">
        <f>IF('1-4'!$A29="","", IF(KPA_A!P30=0,"", KPA_A!P30))</f>
        <v/>
      </c>
      <c r="P30" s="35" t="str">
        <f>IF('1-4'!$A29="","", IFERROR(IF((KPA_AA!M30+KPA_AA!N30)=0,"", KPA_AA!M30+KPA_AA!N30), ""))</f>
        <v/>
      </c>
      <c r="Q30" s="112" t="str">
        <f>IF('1-4'!$A30="","", IFERROR(IF(SUM(KPA_AA!O30, KPA_AA!P30)=0,"", SUM(KPA_AA!O30, KPA_AA!P30)), ""))</f>
        <v/>
      </c>
      <c r="R30" s="112" t="str" cm="1">
        <f t="array" ref="R30">IF('1-4'!$A29="","",_xlfn.IFS(สรุปบันทึกเวลาเรียนรายวิชา!I30="มส","มส", KPA_AA!Q30="ร","ร", KPA_AA!Q30="","", KPA_AA!Q30&gt;=80,4, KPA_AA!Q30&gt;=75,3.5, KPA_AA!Q30&gt;=70,3, KPA_AA!Q30&gt;=65,2.5, KPA_AA!Q30&gt;=60,2, KPA_AA!Q30&gt;=55,1.5, KPA_AA!Q30&gt;=50,1, KPA_AA!Q30&gt;=0,0))</f>
        <v/>
      </c>
      <c r="S30" s="16"/>
      <c r="T30" s="11"/>
      <c r="U30" s="11"/>
      <c r="V30" s="11"/>
      <c r="W30" s="11"/>
      <c r="X30" s="11"/>
      <c r="Y30" s="11"/>
      <c r="Z30" s="11"/>
    </row>
    <row r="31" spans="1:26" ht="12" customHeight="1" x14ac:dyDescent="0.2">
      <c r="A31" s="9">
        <f>IF('1-4'!A28&lt;&gt;"", '1-4'!A28, "")</f>
        <v>24</v>
      </c>
      <c r="B31" s="100" t="str">
        <f>IF('1-4'!A28&lt;&gt;"", '1-4'!C28, "")</f>
        <v>เด็กชายปณิธาน มั่นคง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80" t="str">
        <f>IF('1-4'!$A30="","",IF(COUNT(C31:L31)=0,"",SUM(C31:L31)))</f>
        <v/>
      </c>
      <c r="N31" s="104"/>
      <c r="O31" s="105" t="str">
        <f>IF('1-4'!$A30="","", IF(KPA_A!P31=0,"", KPA_A!P31))</f>
        <v/>
      </c>
      <c r="P31" s="35" t="str">
        <f>IF('1-4'!$A30="","", IFERROR(IF((KPA_AA!M31+KPA_AA!N31)=0,"", KPA_AA!M31+KPA_AA!N31), ""))</f>
        <v/>
      </c>
      <c r="Q31" s="112" t="str">
        <f>IF('1-4'!$A31="","", IFERROR(IF(SUM(KPA_AA!O31, KPA_AA!P31)=0,"", SUM(KPA_AA!O31, KPA_AA!P31)), ""))</f>
        <v/>
      </c>
      <c r="R31" s="112" t="str" cm="1">
        <f t="array" ref="R31">IF('1-4'!$A30="","",_xlfn.IFS(สรุปบันทึกเวลาเรียนรายวิชา!I31="มส","มส", KPA_AA!Q31="ร","ร", KPA_AA!Q31="","", KPA_AA!Q31&gt;=80,4, KPA_AA!Q31&gt;=75,3.5, KPA_AA!Q31&gt;=70,3, KPA_AA!Q31&gt;=65,2.5, KPA_AA!Q31&gt;=60,2, KPA_AA!Q31&gt;=55,1.5, KPA_AA!Q31&gt;=50,1, KPA_AA!Q31&gt;=0,0))</f>
        <v/>
      </c>
      <c r="S31" s="16"/>
      <c r="T31" s="11"/>
      <c r="U31" s="11"/>
      <c r="V31" s="11"/>
      <c r="W31" s="11"/>
      <c r="X31" s="11"/>
      <c r="Y31" s="11"/>
      <c r="Z31" s="11"/>
    </row>
    <row r="32" spans="1:26" ht="12" customHeight="1" x14ac:dyDescent="0.2">
      <c r="A32" s="9">
        <f>IF('1-4'!A29&lt;&gt;"", '1-4'!A29, "")</f>
        <v>25</v>
      </c>
      <c r="B32" s="100" t="str">
        <f>IF('1-4'!A29&lt;&gt;"", '1-4'!C29, "")</f>
        <v>เด็กชายพงศธร ใจบุญ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80" t="str">
        <f>IF('1-4'!$A31="","",IF(COUNT(C32:L32)=0,"",SUM(C32:L32)))</f>
        <v/>
      </c>
      <c r="N32" s="104"/>
      <c r="O32" s="105" t="str">
        <f>IF('1-4'!$A31="","", IF(KPA_A!P32=0,"", KPA_A!P32))</f>
        <v/>
      </c>
      <c r="P32" s="35" t="str">
        <f>IF('1-4'!$A31="","", IFERROR(IF((KPA_AA!M32+KPA_AA!N32)=0,"", KPA_AA!M32+KPA_AA!N32), ""))</f>
        <v/>
      </c>
      <c r="Q32" s="112" t="str">
        <f>IF('1-4'!$A32="","", IFERROR(IF(SUM(KPA_AA!O32, KPA_AA!P32)=0,"", SUM(KPA_AA!O32, KPA_AA!P32)), ""))</f>
        <v/>
      </c>
      <c r="R32" s="112" t="str" cm="1">
        <f t="array" ref="R32">IF('1-4'!$A31="","",_xlfn.IFS(สรุปบันทึกเวลาเรียนรายวิชา!I32="มส","มส", KPA_AA!Q32="ร","ร", KPA_AA!Q32="","", KPA_AA!Q32&gt;=80,4, KPA_AA!Q32&gt;=75,3.5, KPA_AA!Q32&gt;=70,3, KPA_AA!Q32&gt;=65,2.5, KPA_AA!Q32&gt;=60,2, KPA_AA!Q32&gt;=55,1.5, KPA_AA!Q32&gt;=50,1, KPA_AA!Q32&gt;=0,0))</f>
        <v/>
      </c>
      <c r="S32" s="16"/>
      <c r="T32" s="11"/>
      <c r="U32" s="11"/>
      <c r="V32" s="11"/>
      <c r="W32" s="11"/>
      <c r="X32" s="11"/>
      <c r="Y32" s="11"/>
      <c r="Z32" s="11"/>
    </row>
    <row r="33" spans="1:26" ht="12" customHeight="1" x14ac:dyDescent="0.2">
      <c r="A33" s="9">
        <f>IF('1-4'!A30&lt;&gt;"", '1-4'!A30, "")</f>
        <v>26</v>
      </c>
      <c r="B33" s="100" t="str">
        <f>IF('1-4'!A30&lt;&gt;"", '1-4'!C30, "")</f>
        <v>เด็กชายพรหมมินทร์ แสงจันทร์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80" t="str">
        <f>IF('1-4'!$A32="","",IF(COUNT(C33:L33)=0,"",SUM(C33:L33)))</f>
        <v/>
      </c>
      <c r="N33" s="104"/>
      <c r="O33" s="105" t="str">
        <f>IF('1-4'!$A32="","", IF(KPA_A!P33=0,"", KPA_A!P33))</f>
        <v/>
      </c>
      <c r="P33" s="35" t="str">
        <f>IF('1-4'!$A32="","", IFERROR(IF((KPA_AA!M33+KPA_AA!N33)=0,"", KPA_AA!M33+KPA_AA!N33), ""))</f>
        <v/>
      </c>
      <c r="Q33" s="112" t="str">
        <f>IF('1-4'!$A33="","", IFERROR(IF(SUM(KPA_AA!O33, KPA_AA!P33)=0,"", SUM(KPA_AA!O33, KPA_AA!P33)), ""))</f>
        <v/>
      </c>
      <c r="R33" s="112" t="str" cm="1">
        <f t="array" ref="R33">IF('1-4'!$A32="","",_xlfn.IFS(สรุปบันทึกเวลาเรียนรายวิชา!I33="มส","มส", KPA_AA!Q33="ร","ร", KPA_AA!Q33="","", KPA_AA!Q33&gt;=80,4, KPA_AA!Q33&gt;=75,3.5, KPA_AA!Q33&gt;=70,3, KPA_AA!Q33&gt;=65,2.5, KPA_AA!Q33&gt;=60,2, KPA_AA!Q33&gt;=55,1.5, KPA_AA!Q33&gt;=50,1, KPA_AA!Q33&gt;=0,0))</f>
        <v/>
      </c>
      <c r="S33" s="16"/>
      <c r="T33" s="11"/>
      <c r="U33" s="11"/>
      <c r="V33" s="11"/>
      <c r="W33" s="11"/>
      <c r="X33" s="11"/>
      <c r="Y33" s="11"/>
      <c r="Z33" s="11"/>
    </row>
    <row r="34" spans="1:26" ht="12" customHeight="1" x14ac:dyDescent="0.2">
      <c r="A34" s="9">
        <f>IF('1-4'!A31&lt;&gt;"", '1-4'!A31, "")</f>
        <v>27</v>
      </c>
      <c r="B34" s="100" t="str">
        <f>IF('1-4'!A31&lt;&gt;"", '1-4'!C31, "")</f>
        <v>เด็กชายพลากร อรุณสวัสดิ์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80" t="str">
        <f>IF('1-4'!$A33="","",IF(COUNT(C34:L34)=0,"",SUM(C34:L34)))</f>
        <v/>
      </c>
      <c r="N34" s="104"/>
      <c r="O34" s="105" t="str">
        <f>IF('1-4'!$A33="","", IF(KPA_A!P34=0,"", KPA_A!P34))</f>
        <v/>
      </c>
      <c r="P34" s="35" t="str">
        <f>IF('1-4'!$A33="","", IFERROR(IF((KPA_AA!M34+KPA_AA!N34)=0,"", KPA_AA!M34+KPA_AA!N34), ""))</f>
        <v/>
      </c>
      <c r="Q34" s="112" t="str">
        <f>IF('1-4'!$A34="","", IFERROR(IF(SUM(KPA_AA!O34, KPA_AA!P34)=0,"", SUM(KPA_AA!O34, KPA_AA!P34)), ""))</f>
        <v/>
      </c>
      <c r="R34" s="112" t="str" cm="1">
        <f t="array" ref="R34">IF('1-4'!$A33="","",_xlfn.IFS(สรุปบันทึกเวลาเรียนรายวิชา!I34="มส","มส", KPA_AA!Q34="ร","ร", KPA_AA!Q34="","", KPA_AA!Q34&gt;=80,4, KPA_AA!Q34&gt;=75,3.5, KPA_AA!Q34&gt;=70,3, KPA_AA!Q34&gt;=65,2.5, KPA_AA!Q34&gt;=60,2, KPA_AA!Q34&gt;=55,1.5, KPA_AA!Q34&gt;=50,1, KPA_AA!Q34&gt;=0,0))</f>
        <v/>
      </c>
      <c r="S34" s="16"/>
      <c r="T34" s="11"/>
      <c r="U34" s="11"/>
      <c r="V34" s="11"/>
      <c r="W34" s="11"/>
      <c r="X34" s="11"/>
      <c r="Y34" s="11"/>
      <c r="Z34" s="11"/>
    </row>
    <row r="35" spans="1:26" ht="12" customHeight="1" x14ac:dyDescent="0.2">
      <c r="A35" s="9">
        <f>IF('1-4'!A32&lt;&gt;"", '1-4'!A32, "")</f>
        <v>28</v>
      </c>
      <c r="B35" s="100" t="str">
        <f>IF('1-4'!A32&lt;&gt;"", '1-4'!C32, "")</f>
        <v>เด็กชายพิพัฒน์ วงศ์คำ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80" t="str">
        <f>IF('1-4'!$A34="","",IF(COUNT(C35:L35)=0,"",SUM(C35:L35)))</f>
        <v/>
      </c>
      <c r="N35" s="104"/>
      <c r="O35" s="105" t="str">
        <f>IF('1-4'!$A34="","", IF(KPA_A!P35=0,"", KPA_A!P35))</f>
        <v/>
      </c>
      <c r="P35" s="35" t="str">
        <f>IF('1-4'!$A34="","", IFERROR(IF((KPA_AA!M35+KPA_AA!N35)=0,"", KPA_AA!M35+KPA_AA!N35), ""))</f>
        <v/>
      </c>
      <c r="Q35" s="112" t="str">
        <f>IF('1-4'!$A35="","", IFERROR(IF(SUM(KPA_AA!O35, KPA_AA!P35)=0,"", SUM(KPA_AA!O35, KPA_AA!P35)), ""))</f>
        <v/>
      </c>
      <c r="R35" s="112" t="str" cm="1">
        <f t="array" ref="R35">IF('1-4'!$A34="","",_xlfn.IFS(สรุปบันทึกเวลาเรียนรายวิชา!I35="มส","มส", KPA_AA!Q35="ร","ร", KPA_AA!Q35="","", KPA_AA!Q35&gt;=80,4, KPA_AA!Q35&gt;=75,3.5, KPA_AA!Q35&gt;=70,3, KPA_AA!Q35&gt;=65,2.5, KPA_AA!Q35&gt;=60,2, KPA_AA!Q35&gt;=55,1.5, KPA_AA!Q35&gt;=50,1, KPA_AA!Q35&gt;=0,0))</f>
        <v/>
      </c>
      <c r="S35" s="16"/>
      <c r="T35" s="11"/>
      <c r="U35" s="11"/>
      <c r="V35" s="11"/>
      <c r="W35" s="11"/>
      <c r="X35" s="11"/>
      <c r="Y35" s="11"/>
      <c r="Z35" s="11"/>
    </row>
    <row r="36" spans="1:26" ht="12" customHeight="1" x14ac:dyDescent="0.2">
      <c r="A36" s="9">
        <f>IF('1-4'!A33&lt;&gt;"", '1-4'!A33, "")</f>
        <v>29</v>
      </c>
      <c r="B36" s="100" t="str">
        <f>IF('1-4'!A33&lt;&gt;"", '1-4'!C33, "")</f>
        <v>เด็กชายพีรพล พงษ์ศิริ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80" t="str">
        <f>IF('1-4'!$A35="","",IF(COUNT(C36:L36)=0,"",SUM(C36:L36)))</f>
        <v/>
      </c>
      <c r="N36" s="104"/>
      <c r="O36" s="105" t="str">
        <f>IF('1-4'!$A35="","", IF(KPA_A!P36=0,"", KPA_A!P36))</f>
        <v/>
      </c>
      <c r="P36" s="35" t="str">
        <f>IF('1-4'!$A35="","", IFERROR(IF((KPA_AA!M36+KPA_AA!N36)=0,"", KPA_AA!M36+KPA_AA!N36), ""))</f>
        <v/>
      </c>
      <c r="Q36" s="112" t="str">
        <f>IF('1-4'!$A36="","", IFERROR(IF(SUM(KPA_AA!O36, KPA_AA!P36)=0,"", SUM(KPA_AA!O36, KPA_AA!P36)), ""))</f>
        <v/>
      </c>
      <c r="R36" s="112" t="str" cm="1">
        <f t="array" ref="R36">IF('1-4'!$A35="","",_xlfn.IFS(สรุปบันทึกเวลาเรียนรายวิชา!I36="มส","มส", KPA_AA!Q36="ร","ร", KPA_AA!Q36="","", KPA_AA!Q36&gt;=80,4, KPA_AA!Q36&gt;=75,3.5, KPA_AA!Q36&gt;=70,3, KPA_AA!Q36&gt;=65,2.5, KPA_AA!Q36&gt;=60,2, KPA_AA!Q36&gt;=55,1.5, KPA_AA!Q36&gt;=50,1, KPA_AA!Q36&gt;=0,0))</f>
        <v/>
      </c>
      <c r="S36" s="16"/>
      <c r="T36" s="11"/>
      <c r="U36" s="11"/>
      <c r="V36" s="11"/>
      <c r="W36" s="11"/>
      <c r="X36" s="11"/>
      <c r="Y36" s="11"/>
      <c r="Z36" s="11"/>
    </row>
    <row r="37" spans="1:26" ht="12" customHeight="1" x14ac:dyDescent="0.2">
      <c r="A37" s="9">
        <f>IF('1-4'!A34&lt;&gt;"", '1-4'!A34, "")</f>
        <v>30</v>
      </c>
      <c r="B37" s="100" t="str">
        <f>IF('1-4'!A34&lt;&gt;"", '1-4'!C34, "")</f>
        <v>เด็กชายภานุพงศ์ ศรีเมือง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80" t="str">
        <f>IF('1-4'!$A36="","",IF(COUNT(C37:L37)=0,"",SUM(C37:L37)))</f>
        <v/>
      </c>
      <c r="N37" s="104"/>
      <c r="O37" s="105" t="str">
        <f>IF('1-4'!$A36="","", IF(KPA_A!P37=0,"", KPA_A!P37))</f>
        <v/>
      </c>
      <c r="P37" s="35" t="str">
        <f>IF('1-4'!$A36="","", IFERROR(IF((KPA_AA!M37+KPA_AA!N37)=0,"", KPA_AA!M37+KPA_AA!N37), ""))</f>
        <v/>
      </c>
      <c r="Q37" s="112" t="str">
        <f>IF('1-4'!$A37="","", IFERROR(IF(SUM(KPA_AA!O37, KPA_AA!P37)=0,"", SUM(KPA_AA!O37, KPA_AA!P37)), ""))</f>
        <v/>
      </c>
      <c r="R37" s="112" t="str" cm="1">
        <f t="array" ref="R37">IF('1-4'!$A36="","",_xlfn.IFS(สรุปบันทึกเวลาเรียนรายวิชา!I37="มส","มส", KPA_AA!Q37="ร","ร", KPA_AA!Q37="","", KPA_AA!Q37&gt;=80,4, KPA_AA!Q37&gt;=75,3.5, KPA_AA!Q37&gt;=70,3, KPA_AA!Q37&gt;=65,2.5, KPA_AA!Q37&gt;=60,2, KPA_AA!Q37&gt;=55,1.5, KPA_AA!Q37&gt;=50,1, KPA_AA!Q37&gt;=0,0))</f>
        <v/>
      </c>
      <c r="S37" s="16"/>
      <c r="T37" s="11"/>
      <c r="U37" s="11"/>
      <c r="V37" s="11"/>
      <c r="W37" s="11"/>
      <c r="X37" s="11"/>
      <c r="Y37" s="11"/>
      <c r="Z37" s="11"/>
    </row>
    <row r="38" spans="1:26" ht="12" customHeight="1" x14ac:dyDescent="0.2">
      <c r="A38" s="9">
        <f>IF('1-4'!A35&lt;&gt;"", '1-4'!A35, "")</f>
        <v>31</v>
      </c>
      <c r="B38" s="100" t="str">
        <f>IF('1-4'!A35&lt;&gt;"", '1-4'!C35, "")</f>
        <v>เด็กชายภูมินทร์ อุดมสุข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80" t="str">
        <f>IF('1-4'!$A37="","",IF(COUNT(C38:L38)=0,"",SUM(C38:L38)))</f>
        <v/>
      </c>
      <c r="N38" s="104"/>
      <c r="O38" s="105" t="str">
        <f>IF('1-4'!$A37="","", IF(KPA_A!P38=0,"", KPA_A!P38))</f>
        <v/>
      </c>
      <c r="P38" s="35" t="str">
        <f>IF('1-4'!$A37="","", IFERROR(IF((KPA_AA!M38+KPA_AA!N38)=0,"", KPA_AA!M38+KPA_AA!N38), ""))</f>
        <v/>
      </c>
      <c r="Q38" s="112" t="str">
        <f>IF('1-4'!$A38="","", IFERROR(IF(SUM(KPA_AA!O38, KPA_AA!P38)=0,"", SUM(KPA_AA!O38, KPA_AA!P38)), ""))</f>
        <v/>
      </c>
      <c r="R38" s="112" t="str" cm="1">
        <f t="array" ref="R38">IF('1-4'!$A37="","",_xlfn.IFS(สรุปบันทึกเวลาเรียนรายวิชา!I38="มส","มส", KPA_AA!Q38="ร","ร", KPA_AA!Q38="","", KPA_AA!Q38&gt;=80,4, KPA_AA!Q38&gt;=75,3.5, KPA_AA!Q38&gt;=70,3, KPA_AA!Q38&gt;=65,2.5, KPA_AA!Q38&gt;=60,2, KPA_AA!Q38&gt;=55,1.5, KPA_AA!Q38&gt;=50,1, KPA_AA!Q38&gt;=0,0))</f>
        <v/>
      </c>
      <c r="S38" s="16"/>
      <c r="T38" s="11"/>
      <c r="U38" s="11"/>
      <c r="V38" s="11"/>
      <c r="W38" s="11"/>
      <c r="X38" s="11"/>
      <c r="Y38" s="11"/>
      <c r="Z38" s="11"/>
    </row>
    <row r="39" spans="1:26" ht="12" customHeight="1" x14ac:dyDescent="0.2">
      <c r="A39" s="9">
        <f>IF('1-4'!A36&lt;&gt;"", '1-4'!A36, "")</f>
        <v>32</v>
      </c>
      <c r="B39" s="100" t="str">
        <f>IF('1-4'!A36&lt;&gt;"", '1-4'!C36, "")</f>
        <v>เด็กชายมนัสวิน รุ่งเรือง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80" t="str">
        <f>IF('1-4'!$A38="","",IF(COUNT(C39:L39)=0,"",SUM(C39:L39)))</f>
        <v/>
      </c>
      <c r="N39" s="104"/>
      <c r="O39" s="105" t="str">
        <f>IF('1-4'!$A38="","", IF(KPA_A!P39=0,"", KPA_A!P39))</f>
        <v/>
      </c>
      <c r="P39" s="35" t="str">
        <f>IF('1-4'!$A38="","", IFERROR(IF((KPA_AA!M39+KPA_AA!N39)=0,"", KPA_AA!M39+KPA_AA!N39), ""))</f>
        <v/>
      </c>
      <c r="Q39" s="112" t="str">
        <f>IF('1-4'!$A39="","", IFERROR(IF(SUM(KPA_AA!O39, KPA_AA!P39)=0,"", SUM(KPA_AA!O39, KPA_AA!P39)), ""))</f>
        <v/>
      </c>
      <c r="R39" s="112" t="str" cm="1">
        <f t="array" ref="R39">IF('1-4'!$A38="","",_xlfn.IFS(สรุปบันทึกเวลาเรียนรายวิชา!I39="มส","มส", KPA_AA!Q39="ร","ร", KPA_AA!Q39="","", KPA_AA!Q39&gt;=80,4, KPA_AA!Q39&gt;=75,3.5, KPA_AA!Q39&gt;=70,3, KPA_AA!Q39&gt;=65,2.5, KPA_AA!Q39&gt;=60,2, KPA_AA!Q39&gt;=55,1.5, KPA_AA!Q39&gt;=50,1, KPA_AA!Q39&gt;=0,0))</f>
        <v/>
      </c>
      <c r="S39" s="16"/>
      <c r="T39" s="11"/>
      <c r="U39" s="11"/>
      <c r="V39" s="11"/>
      <c r="W39" s="11"/>
      <c r="X39" s="11"/>
      <c r="Y39" s="11"/>
      <c r="Z39" s="11"/>
    </row>
    <row r="40" spans="1:26" ht="12" customHeight="1" x14ac:dyDescent="0.2">
      <c r="A40" s="9">
        <f>IF('1-4'!A37&lt;&gt;"", '1-4'!A37, "")</f>
        <v>33</v>
      </c>
      <c r="B40" s="100" t="str">
        <f>IF('1-4'!A37&lt;&gt;"", '1-4'!C37, "")</f>
        <v>เด็กชายเมธาสิทธิ์ กิจเจริญ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80" t="str">
        <f>IF('1-4'!$A39="","",IF(COUNT(C40:L40)=0,"",SUM(C40:L40)))</f>
        <v/>
      </c>
      <c r="N40" s="104"/>
      <c r="O40" s="105" t="str">
        <f>IF('1-4'!$A39="","", IF(KPA_A!P40=0,"", KPA_A!P40))</f>
        <v/>
      </c>
      <c r="P40" s="35" t="str">
        <f>IF('1-4'!$A39="","", IFERROR(IF((KPA_AA!M40+KPA_AA!N40)=0,"", KPA_AA!M40+KPA_AA!N40), ""))</f>
        <v/>
      </c>
      <c r="Q40" s="112" t="str">
        <f>IF('1-4'!$A40="","", IFERROR(IF(SUM(KPA_AA!O40, KPA_AA!P40)=0,"", SUM(KPA_AA!O40, KPA_AA!P40)), ""))</f>
        <v/>
      </c>
      <c r="R40" s="112" t="str" cm="1">
        <f t="array" ref="R40">IF('1-4'!$A39="","",_xlfn.IFS(สรุปบันทึกเวลาเรียนรายวิชา!I40="มส","มส", KPA_AA!Q40="ร","ร", KPA_AA!Q40="","", KPA_AA!Q40&gt;=80,4, KPA_AA!Q40&gt;=75,3.5, KPA_AA!Q40&gt;=70,3, KPA_AA!Q40&gt;=65,2.5, KPA_AA!Q40&gt;=60,2, KPA_AA!Q40&gt;=55,1.5, KPA_AA!Q40&gt;=50,1, KPA_AA!Q40&gt;=0,0))</f>
        <v/>
      </c>
      <c r="S40" s="16"/>
      <c r="T40" s="11"/>
      <c r="U40" s="11"/>
      <c r="V40" s="11"/>
      <c r="W40" s="11"/>
      <c r="X40" s="11"/>
      <c r="Y40" s="11"/>
      <c r="Z40" s="11"/>
    </row>
    <row r="41" spans="1:26" ht="12" customHeight="1" x14ac:dyDescent="0.2">
      <c r="A41" s="9">
        <f>IF('1-4'!A38&lt;&gt;"", '1-4'!A38, "")</f>
        <v>34</v>
      </c>
      <c r="B41" s="100" t="str">
        <f>IF('1-4'!A38&lt;&gt;"", '1-4'!C38, "")</f>
        <v>เด็กชายรชต พัฒนสิน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80" t="str">
        <f>IF('1-4'!$A40="","",IF(COUNT(C41:L41)=0,"",SUM(C41:L41)))</f>
        <v/>
      </c>
      <c r="N41" s="104"/>
      <c r="O41" s="105" t="str">
        <f>IF('1-4'!$A40="","", IF(KPA_A!P41=0,"", KPA_A!P41))</f>
        <v/>
      </c>
      <c r="P41" s="35" t="str">
        <f>IF('1-4'!$A40="","", IFERROR(IF((KPA_AA!M41+KPA_AA!N41)=0,"", KPA_AA!M41+KPA_AA!N41), ""))</f>
        <v/>
      </c>
      <c r="Q41" s="112" t="str">
        <f>IF('1-4'!$A41="","", IFERROR(IF(SUM(KPA_AA!O41, KPA_AA!P41)=0,"", SUM(KPA_AA!O41, KPA_AA!P41)), ""))</f>
        <v/>
      </c>
      <c r="R41" s="112" t="str" cm="1">
        <f t="array" ref="R41">IF('1-4'!$A40="","",_xlfn.IFS(สรุปบันทึกเวลาเรียนรายวิชา!I41="มส","มส", KPA_AA!Q41="ร","ร", KPA_AA!Q41="","", KPA_AA!Q41&gt;=80,4, KPA_AA!Q41&gt;=75,3.5, KPA_AA!Q41&gt;=70,3, KPA_AA!Q41&gt;=65,2.5, KPA_AA!Q41&gt;=60,2, KPA_AA!Q41&gt;=55,1.5, KPA_AA!Q41&gt;=50,1, KPA_AA!Q41&gt;=0,0))</f>
        <v/>
      </c>
      <c r="S41" s="16"/>
      <c r="T41" s="11"/>
      <c r="U41" s="11"/>
      <c r="V41" s="11"/>
      <c r="W41" s="11"/>
      <c r="X41" s="11"/>
      <c r="Y41" s="11"/>
      <c r="Z41" s="11"/>
    </row>
    <row r="42" spans="1:26" ht="12" customHeight="1" x14ac:dyDescent="0.2">
      <c r="A42" s="9">
        <f>IF('1-4'!A39&lt;&gt;"", '1-4'!A39, "")</f>
        <v>35</v>
      </c>
      <c r="B42" s="100" t="str">
        <f>IF('1-4'!A39&lt;&gt;"", '1-4'!C39, "")</f>
        <v>เด็กชายรณกร นามสกุลดี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80" t="str">
        <f>IF('1-4'!$A41="","",IF(COUNT(C42:L42)=0,"",SUM(C42:L42)))</f>
        <v/>
      </c>
      <c r="N42" s="104"/>
      <c r="O42" s="105" t="str">
        <f>IF('1-4'!$A41="","", IF(KPA_A!P42=0,"", KPA_A!P42))</f>
        <v/>
      </c>
      <c r="P42" s="35" t="str">
        <f>IF('1-4'!$A41="","", IFERROR(IF((KPA_AA!M42+KPA_AA!N42)=0,"", KPA_AA!M42+KPA_AA!N42), ""))</f>
        <v/>
      </c>
      <c r="Q42" s="112" t="str">
        <f>IF('1-4'!$A42="","", IFERROR(IF(SUM(KPA_AA!O42, KPA_AA!P42)=0,"", SUM(KPA_AA!O42, KPA_AA!P42)), ""))</f>
        <v/>
      </c>
      <c r="R42" s="112" t="str" cm="1">
        <f t="array" ref="R42">IF('1-4'!$A41="","",_xlfn.IFS(สรุปบันทึกเวลาเรียนรายวิชา!I42="มส","มส", KPA_AA!Q42="ร","ร", KPA_AA!Q42="","", KPA_AA!Q42&gt;=80,4, KPA_AA!Q42&gt;=75,3.5, KPA_AA!Q42&gt;=70,3, KPA_AA!Q42&gt;=65,2.5, KPA_AA!Q42&gt;=60,2, KPA_AA!Q42&gt;=55,1.5, KPA_AA!Q42&gt;=50,1, KPA_AA!Q42&gt;=0,0))</f>
        <v/>
      </c>
      <c r="S42" s="16"/>
      <c r="T42" s="11"/>
      <c r="U42" s="11"/>
      <c r="V42" s="11"/>
      <c r="W42" s="11"/>
      <c r="X42" s="11"/>
      <c r="Y42" s="11"/>
      <c r="Z42" s="11"/>
    </row>
    <row r="43" spans="1:26" ht="12" customHeight="1" x14ac:dyDescent="0.2">
      <c r="A43" s="9">
        <f>IF('1-4'!A40&lt;&gt;"", '1-4'!A40, "")</f>
        <v>36</v>
      </c>
      <c r="B43" s="100" t="str">
        <f>IF('1-4'!A40&lt;&gt;"", '1-4'!C40, "")</f>
        <v>เด็กชายวรวุฒิ สดใส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80" t="str">
        <f>IF('1-4'!$A42="","",IF(COUNT(C43:L43)=0,"",SUM(C43:L43)))</f>
        <v/>
      </c>
      <c r="N43" s="104"/>
      <c r="O43" s="105" t="str">
        <f>IF('1-4'!$A42="","", IF(KPA_A!P43=0,"", KPA_A!P43))</f>
        <v/>
      </c>
      <c r="P43" s="35" t="str">
        <f>IF('1-4'!$A42="","", IFERROR(IF((KPA_AA!M43+KPA_AA!N43)=0,"", KPA_AA!M43+KPA_AA!N43), ""))</f>
        <v/>
      </c>
      <c r="Q43" s="112" t="str">
        <f>IF('1-4'!$A43="","", IFERROR(IF(SUM(KPA_AA!O43, KPA_AA!P43)=0,"", SUM(KPA_AA!O43, KPA_AA!P43)), ""))</f>
        <v/>
      </c>
      <c r="R43" s="112" t="str" cm="1">
        <f t="array" ref="R43">IF('1-4'!$A42="","",_xlfn.IFS(สรุปบันทึกเวลาเรียนรายวิชา!I43="มส","มส", KPA_AA!Q43="ร","ร", KPA_AA!Q43="","", KPA_AA!Q43&gt;=80,4, KPA_AA!Q43&gt;=75,3.5, KPA_AA!Q43&gt;=70,3, KPA_AA!Q43&gt;=65,2.5, KPA_AA!Q43&gt;=60,2, KPA_AA!Q43&gt;=55,1.5, KPA_AA!Q43&gt;=50,1, KPA_AA!Q43&gt;=0,0))</f>
        <v/>
      </c>
      <c r="S43" s="16"/>
      <c r="T43" s="11"/>
      <c r="U43" s="11"/>
      <c r="V43" s="11"/>
      <c r="W43" s="11"/>
      <c r="X43" s="11"/>
      <c r="Y43" s="11"/>
      <c r="Z43" s="11"/>
    </row>
    <row r="44" spans="1:26" ht="12" customHeight="1" x14ac:dyDescent="0.2">
      <c r="A44" s="9">
        <f>IF('1-4'!A41&lt;&gt;"", '1-4'!A41, "")</f>
        <v>37</v>
      </c>
      <c r="B44" s="100" t="str">
        <f>IF('1-4'!A41&lt;&gt;"", '1-4'!C41, "")</f>
        <v>เด็กชายวัชระ วิเชียร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80" t="str">
        <f>IF('1-4'!$A43="","",IF(COUNT(C44:L44)=0,"",SUM(C44:L44)))</f>
        <v/>
      </c>
      <c r="N44" s="104"/>
      <c r="O44" s="105" t="str">
        <f>IF('1-4'!$A43="","", IF(KPA_A!P44=0,"", KPA_A!P44))</f>
        <v/>
      </c>
      <c r="P44" s="35" t="str">
        <f>IF('1-4'!$A43="","", IFERROR(IF((KPA_AA!M44+KPA_AA!N44)=0,"", KPA_AA!M44+KPA_AA!N44), ""))</f>
        <v/>
      </c>
      <c r="Q44" s="112" t="str">
        <f>IF('1-4'!$A44="","", IFERROR(IF(SUM(KPA_AA!O44, KPA_AA!P44)=0,"", SUM(KPA_AA!O44, KPA_AA!P44)), ""))</f>
        <v/>
      </c>
      <c r="R44" s="112" t="str" cm="1">
        <f t="array" ref="R44">IF('1-4'!$A43="","",_xlfn.IFS(สรุปบันทึกเวลาเรียนรายวิชา!I44="มส","มส", KPA_AA!Q44="ร","ร", KPA_AA!Q44="","", KPA_AA!Q44&gt;=80,4, KPA_AA!Q44&gt;=75,3.5, KPA_AA!Q44&gt;=70,3, KPA_AA!Q44&gt;=65,2.5, KPA_AA!Q44&gt;=60,2, KPA_AA!Q44&gt;=55,1.5, KPA_AA!Q44&gt;=50,1, KPA_AA!Q44&gt;=0,0))</f>
        <v/>
      </c>
      <c r="S44" s="16"/>
      <c r="T44" s="11"/>
      <c r="U44" s="11"/>
      <c r="V44" s="11"/>
      <c r="W44" s="11"/>
      <c r="X44" s="11"/>
      <c r="Y44" s="11"/>
      <c r="Z44" s="11"/>
    </row>
    <row r="45" spans="1:26" ht="12" customHeight="1" x14ac:dyDescent="0.2">
      <c r="A45" s="9">
        <f>IF('1-4'!A42&lt;&gt;"", '1-4'!A42, "")</f>
        <v>38</v>
      </c>
      <c r="B45" s="100" t="str">
        <f>IF('1-4'!A42&lt;&gt;"", '1-4'!C42, "")</f>
        <v>เด็กชายวิทวัส พรหมเดช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80" t="str">
        <f>IF('1-4'!$A44="","",IF(COUNT(C45:L45)=0,"",SUM(C45:L45)))</f>
        <v/>
      </c>
      <c r="N45" s="104"/>
      <c r="O45" s="105" t="str">
        <f>IF('1-4'!$A44="","", IF(KPA_A!P45=0,"", KPA_A!P45))</f>
        <v/>
      </c>
      <c r="P45" s="35" t="str">
        <f>IF('1-4'!$A44="","", IFERROR(IF((KPA_AA!M45+KPA_AA!N45)=0,"", KPA_AA!M45+KPA_AA!N45), ""))</f>
        <v/>
      </c>
      <c r="Q45" s="112" t="str">
        <f>IF('1-4'!$A45="","", IFERROR(IF(SUM(KPA_AA!O45, KPA_AA!P45)=0,"", SUM(KPA_AA!O45, KPA_AA!P45)), ""))</f>
        <v/>
      </c>
      <c r="R45" s="112" t="str" cm="1">
        <f t="array" ref="R45">IF('1-4'!$A44="","",_xlfn.IFS(สรุปบันทึกเวลาเรียนรายวิชา!I45="มส","มส", KPA_AA!Q45="ร","ร", KPA_AA!Q45="","", KPA_AA!Q45&gt;=80,4, KPA_AA!Q45&gt;=75,3.5, KPA_AA!Q45&gt;=70,3, KPA_AA!Q45&gt;=65,2.5, KPA_AA!Q45&gt;=60,2, KPA_AA!Q45&gt;=55,1.5, KPA_AA!Q45&gt;=50,1, KPA_AA!Q45&gt;=0,0))</f>
        <v/>
      </c>
      <c r="S45" s="16"/>
      <c r="T45" s="11"/>
      <c r="U45" s="11"/>
      <c r="V45" s="11"/>
      <c r="W45" s="11"/>
      <c r="X45" s="11"/>
      <c r="Y45" s="11"/>
      <c r="Z45" s="11"/>
    </row>
    <row r="46" spans="1:26" ht="12" customHeight="1" x14ac:dyDescent="0.2">
      <c r="A46" s="9">
        <f>IF('1-4'!A43&lt;&gt;"", '1-4'!A43, "")</f>
        <v>39</v>
      </c>
      <c r="B46" s="100" t="str">
        <f>IF('1-4'!A43&lt;&gt;"", '1-4'!C43, "")</f>
        <v>เด็กชายวีรภัทร จิตต์มั่นคง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80" t="str">
        <f>IF('1-4'!$A45="","",IF(COUNT(C46:L46)=0,"",SUM(C46:L46)))</f>
        <v/>
      </c>
      <c r="N46" s="104"/>
      <c r="O46" s="105" t="str">
        <f>IF('1-4'!$A45="","", IF(KPA_A!P46=0,"", KPA_A!P46))</f>
        <v/>
      </c>
      <c r="P46" s="35" t="str">
        <f>IF('1-4'!$A45="","", IFERROR(IF((KPA_AA!M46+KPA_AA!N46)=0,"", KPA_AA!M46+KPA_AA!N46), ""))</f>
        <v/>
      </c>
      <c r="Q46" s="112" t="str">
        <f>IF('1-4'!$A46="","", IFERROR(IF(SUM(KPA_AA!O46, KPA_AA!P46)=0,"", SUM(KPA_AA!O46, KPA_AA!P46)), ""))</f>
        <v/>
      </c>
      <c r="R46" s="112" t="str" cm="1">
        <f t="array" ref="R46">IF('1-4'!$A45="","",_xlfn.IFS(สรุปบันทึกเวลาเรียนรายวิชา!I46="มส","มส", KPA_AA!Q46="ร","ร", KPA_AA!Q46="","", KPA_AA!Q46&gt;=80,4, KPA_AA!Q46&gt;=75,3.5, KPA_AA!Q46&gt;=70,3, KPA_AA!Q46&gt;=65,2.5, KPA_AA!Q46&gt;=60,2, KPA_AA!Q46&gt;=55,1.5, KPA_AA!Q46&gt;=50,1, KPA_AA!Q46&gt;=0,0))</f>
        <v/>
      </c>
      <c r="S46" s="16"/>
      <c r="T46" s="11"/>
      <c r="U46" s="11"/>
      <c r="V46" s="11"/>
      <c r="W46" s="11"/>
      <c r="X46" s="11"/>
      <c r="Y46" s="11"/>
      <c r="Z46" s="11"/>
    </row>
    <row r="47" spans="1:26" ht="12" customHeight="1" x14ac:dyDescent="0.2">
      <c r="A47" s="9">
        <f>IF('1-4'!A44&lt;&gt;"", '1-4'!A44, "")</f>
        <v>40</v>
      </c>
      <c r="B47" s="100" t="str">
        <f>IF('1-4'!A44&lt;&gt;"", '1-4'!C44, "")</f>
        <v>เด็กชายศุภณัฐ ขยันหา</v>
      </c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80" t="str">
        <f>IF('1-4'!$A46="","",IF(COUNT(C47:L47)=0,"",SUM(C47:L47)))</f>
        <v/>
      </c>
      <c r="N47" s="104"/>
      <c r="O47" s="105" t="str">
        <f>IF('1-4'!$A46="","", IF(KPA_A!P47=0,"", KPA_A!P47))</f>
        <v/>
      </c>
      <c r="P47" s="35" t="str">
        <f>IF('1-4'!$A46="","", IFERROR(IF((KPA_AA!M47+KPA_AA!N47)=0,"", KPA_AA!M47+KPA_AA!N47), ""))</f>
        <v/>
      </c>
      <c r="Q47" s="112" t="str">
        <f>IF('1-4'!$A47="","", IFERROR(IF(SUM(KPA_AA!O47, KPA_AA!P47)=0,"", SUM(KPA_AA!O47, KPA_AA!P47)), ""))</f>
        <v/>
      </c>
      <c r="R47" s="112" t="str" cm="1">
        <f t="array" ref="R47">IF('1-4'!$A46="","",_xlfn.IFS(สรุปบันทึกเวลาเรียนรายวิชา!I47="มส","มส", KPA_AA!Q47="ร","ร", KPA_AA!Q47="","", KPA_AA!Q47&gt;=80,4, KPA_AA!Q47&gt;=75,3.5, KPA_AA!Q47&gt;=70,3, KPA_AA!Q47&gt;=65,2.5, KPA_AA!Q47&gt;=60,2, KPA_AA!Q47&gt;=55,1.5, KPA_AA!Q47&gt;=50,1, KPA_AA!Q47&gt;=0,0))</f>
        <v/>
      </c>
      <c r="S47" s="16"/>
      <c r="T47" s="11"/>
      <c r="U47" s="11"/>
      <c r="V47" s="11"/>
      <c r="W47" s="11"/>
      <c r="X47" s="11"/>
      <c r="Y47" s="11"/>
      <c r="Z47" s="11"/>
    </row>
    <row r="48" spans="1:26" ht="12" customHeight="1" x14ac:dyDescent="0.2">
      <c r="A48" s="9">
        <f>IF('1-4'!A45&lt;&gt;"", '1-4'!A45, "")</f>
        <v>41</v>
      </c>
      <c r="B48" s="100" t="str">
        <f>IF('1-4'!A45&lt;&gt;"", '1-4'!C45, "")</f>
        <v>เด็กชายสิทธิโชค ยิ้มสู้</v>
      </c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80" t="str">
        <f>IF('1-4'!$A47="","",IF(COUNT(C48:L48)=0,"",SUM(C48:L48)))</f>
        <v/>
      </c>
      <c r="N48" s="104"/>
      <c r="O48" s="105" t="str">
        <f>IF('1-4'!$A47="","", IF(KPA_A!P48=0,"", KPA_A!P48))</f>
        <v/>
      </c>
      <c r="P48" s="35" t="str">
        <f>IF('1-4'!$A47="","", IFERROR(IF((KPA_AA!M48+KPA_AA!N48)=0,"", KPA_AA!M48+KPA_AA!N48), ""))</f>
        <v/>
      </c>
      <c r="Q48" s="112" t="str">
        <f>IF('1-4'!$A48="","", IFERROR(IF(SUM(KPA_AA!O48, KPA_AA!P48)=0,"", SUM(KPA_AA!O48, KPA_AA!P48)), ""))</f>
        <v/>
      </c>
      <c r="R48" s="112" t="str" cm="1">
        <f t="array" ref="R48">IF('1-4'!$A47="","",_xlfn.IFS(สรุปบันทึกเวลาเรียนรายวิชา!I48="มส","มส", KPA_AA!Q48="ร","ร", KPA_AA!Q48="","", KPA_AA!Q48&gt;=80,4, KPA_AA!Q48&gt;=75,3.5, KPA_AA!Q48&gt;=70,3, KPA_AA!Q48&gt;=65,2.5, KPA_AA!Q48&gt;=60,2, KPA_AA!Q48&gt;=55,1.5, KPA_AA!Q48&gt;=50,1, KPA_AA!Q48&gt;=0,0))</f>
        <v/>
      </c>
      <c r="S48" s="16"/>
      <c r="T48" s="11"/>
      <c r="U48" s="11"/>
      <c r="V48" s="11"/>
      <c r="W48" s="11"/>
      <c r="X48" s="11"/>
      <c r="Y48" s="11"/>
      <c r="Z48" s="11"/>
    </row>
    <row r="49" spans="1:26" ht="12" customHeight="1" x14ac:dyDescent="0.2">
      <c r="A49" s="9">
        <f>IF('1-4'!A46&lt;&gt;"", '1-4'!A46, "")</f>
        <v>42</v>
      </c>
      <c r="B49" s="100" t="str">
        <f>IF('1-4'!A46&lt;&gt;"", '1-4'!C46, "")</f>
        <v>เด็กชายสรวิชญ์ เก่งกล้า</v>
      </c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80" t="str">
        <f>IF('1-4'!$A48="","",IF(COUNT(C49:L49)=0,"",SUM(C49:L49)))</f>
        <v/>
      </c>
      <c r="N49" s="104"/>
      <c r="O49" s="105" t="str">
        <f>IF('1-4'!$A48="","", IF(KPA_A!P49=0,"", KPA_A!P49))</f>
        <v/>
      </c>
      <c r="P49" s="35" t="str">
        <f>IF('1-4'!$A48="","", IFERROR(IF((KPA_AA!M49+KPA_AA!N49)=0,"", KPA_AA!M49+KPA_AA!N49), ""))</f>
        <v/>
      </c>
      <c r="Q49" s="112" t="str">
        <f>IF('1-4'!$A49="","", IFERROR(IF(SUM(KPA_AA!O49, KPA_AA!P49)=0,"", SUM(KPA_AA!O49, KPA_AA!P49)), ""))</f>
        <v/>
      </c>
      <c r="R49" s="112" t="str" cm="1">
        <f t="array" ref="R49">IF('1-4'!$A48="","",_xlfn.IFS(สรุปบันทึกเวลาเรียนรายวิชา!I49="มส","มส", KPA_AA!Q49="ร","ร", KPA_AA!Q49="","", KPA_AA!Q49&gt;=80,4, KPA_AA!Q49&gt;=75,3.5, KPA_AA!Q49&gt;=70,3, KPA_AA!Q49&gt;=65,2.5, KPA_AA!Q49&gt;=60,2, KPA_AA!Q49&gt;=55,1.5, KPA_AA!Q49&gt;=50,1, KPA_AA!Q49&gt;=0,0))</f>
        <v/>
      </c>
      <c r="S49" s="16"/>
      <c r="T49" s="11"/>
      <c r="U49" s="11"/>
      <c r="V49" s="11"/>
      <c r="W49" s="11"/>
      <c r="X49" s="11"/>
      <c r="Y49" s="11"/>
      <c r="Z49" s="11"/>
    </row>
    <row r="50" spans="1:26" ht="12" customHeight="1" x14ac:dyDescent="0.2">
      <c r="A50" s="9">
        <f>IF('1-4'!A47&lt;&gt;"", '1-4'!A47, "")</f>
        <v>43</v>
      </c>
      <c r="B50" s="100" t="str">
        <f>IF('1-4'!A47&lt;&gt;"", '1-4'!C47, "")</f>
        <v>เด็กชายอนันต์ ทรงพลัง</v>
      </c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80" t="str">
        <f>IF('1-4'!$A49="","",IF(COUNT(C50:L50)=0,"",SUM(C50:L50)))</f>
        <v/>
      </c>
      <c r="N50" s="104"/>
      <c r="O50" s="105" t="str">
        <f>IF('1-4'!$A49="","", IF(KPA_A!P50=0,"", KPA_A!P50))</f>
        <v/>
      </c>
      <c r="P50" s="35" t="str">
        <f>IF('1-4'!$A49="","", IFERROR(IF((KPA_AA!M50+KPA_AA!N50)=0,"", KPA_AA!M50+KPA_AA!N50), ""))</f>
        <v/>
      </c>
      <c r="Q50" s="112" t="str">
        <f>IF('1-4'!$A50="","", IFERROR(IF(SUM(KPA_AA!O50, KPA_AA!P50)=0,"", SUM(KPA_AA!O50, KPA_AA!P50)), ""))</f>
        <v/>
      </c>
      <c r="R50" s="112" t="str" cm="1">
        <f t="array" ref="R50">IF('1-4'!$A49="","",_xlfn.IFS(สรุปบันทึกเวลาเรียนรายวิชา!I50="มส","มส", KPA_AA!Q50="ร","ร", KPA_AA!Q50="","", KPA_AA!Q50&gt;=80,4, KPA_AA!Q50&gt;=75,3.5, KPA_AA!Q50&gt;=70,3, KPA_AA!Q50&gt;=65,2.5, KPA_AA!Q50&gt;=60,2, KPA_AA!Q50&gt;=55,1.5, KPA_AA!Q50&gt;=50,1, KPA_AA!Q50&gt;=0,0))</f>
        <v/>
      </c>
      <c r="S50" s="16"/>
      <c r="T50" s="11"/>
      <c r="U50" s="11"/>
      <c r="V50" s="11"/>
      <c r="W50" s="11"/>
      <c r="X50" s="11"/>
      <c r="Y50" s="11"/>
      <c r="Z50" s="11"/>
    </row>
    <row r="51" spans="1:26" ht="12" customHeight="1" x14ac:dyDescent="0.2">
      <c r="A51" s="9">
        <f>IF('1-4'!A48&lt;&gt;"", '1-4'!A48, "")</f>
        <v>44</v>
      </c>
      <c r="B51" s="100" t="str">
        <f>IF('1-4'!A48&lt;&gt;"", '1-4'!C48, "")</f>
        <v>เด็กชายอภิวัฒน์ แสนสุข</v>
      </c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80" t="str">
        <f>IF('1-4'!$A50="","",IF(COUNT(C51:L51)=0,"",SUM(C51:L51)))</f>
        <v/>
      </c>
      <c r="N51" s="104"/>
      <c r="O51" s="105" t="str">
        <f>IF('1-4'!$A50="","", IF(KPA_A!P51=0,"", KPA_A!P51))</f>
        <v/>
      </c>
      <c r="P51" s="35" t="str">
        <f>IF('1-4'!$A50="","", IFERROR(IF((KPA_AA!M51+KPA_AA!N51)=0,"", KPA_AA!M51+KPA_AA!N51), ""))</f>
        <v/>
      </c>
      <c r="Q51" s="112" t="str">
        <f>IF('1-4'!$A51="","", IFERROR(IF(SUM(KPA_AA!O51, KPA_AA!P51)=0,"", SUM(KPA_AA!O51, KPA_AA!P51)), ""))</f>
        <v/>
      </c>
      <c r="R51" s="112" t="str" cm="1">
        <f t="array" ref="R51">IF('1-4'!$A50="","",_xlfn.IFS(สรุปบันทึกเวลาเรียนรายวิชา!I51="มส","มส", KPA_AA!Q51="ร","ร", KPA_AA!Q51="","", KPA_AA!Q51&gt;=80,4, KPA_AA!Q51&gt;=75,3.5, KPA_AA!Q51&gt;=70,3, KPA_AA!Q51&gt;=65,2.5, KPA_AA!Q51&gt;=60,2, KPA_AA!Q51&gt;=55,1.5, KPA_AA!Q51&gt;=50,1, KPA_AA!Q51&gt;=0,0))</f>
        <v/>
      </c>
      <c r="S51" s="16"/>
      <c r="T51" s="11"/>
      <c r="U51" s="11"/>
      <c r="V51" s="11"/>
      <c r="W51" s="11"/>
      <c r="X51" s="11"/>
      <c r="Y51" s="11"/>
      <c r="Z51" s="11"/>
    </row>
    <row r="52" spans="1:26" ht="12" customHeight="1" x14ac:dyDescent="0.2">
      <c r="A52" s="9">
        <f>IF('1-4'!A49&lt;&gt;"", '1-4'!A49, "")</f>
        <v>45</v>
      </c>
      <c r="B52" s="100" t="str">
        <f>IF('1-4'!A49&lt;&gt;"", '1-4'!C49, "")</f>
        <v>เด็กชายอัครพล บุญประคอง</v>
      </c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80" t="str">
        <f>IF('1-4'!$A51="","",IF(COUNT(C52:L52)=0,"",SUM(C52:L52)))</f>
        <v/>
      </c>
      <c r="N52" s="104"/>
      <c r="O52" s="105" t="str">
        <f>IF('1-4'!$A51="","", IF(KPA_A!P52=0,"", KPA_A!P52))</f>
        <v/>
      </c>
      <c r="P52" s="35" t="str">
        <f>IF('1-4'!$A51="","", IFERROR(IF((KPA_AA!M52+KPA_AA!N52)=0,"", KPA_AA!M52+KPA_AA!N52), ""))</f>
        <v/>
      </c>
      <c r="Q52" s="112" t="str">
        <f>IF('1-4'!$A52="","", IFERROR(IF(SUM(KPA_AA!O52, KPA_AA!P52)=0,"", SUM(KPA_AA!O52, KPA_AA!P52)), ""))</f>
        <v/>
      </c>
      <c r="R52" s="112" t="str" cm="1">
        <f t="array" ref="R52">IF('1-4'!$A51="","",_xlfn.IFS(สรุปบันทึกเวลาเรียนรายวิชา!I52="มส","มส", KPA_AA!Q52="ร","ร", KPA_AA!Q52="","", KPA_AA!Q52&gt;=80,4, KPA_AA!Q52&gt;=75,3.5, KPA_AA!Q52&gt;=70,3, KPA_AA!Q52&gt;=65,2.5, KPA_AA!Q52&gt;=60,2, KPA_AA!Q52&gt;=55,1.5, KPA_AA!Q52&gt;=50,1, KPA_AA!Q52&gt;=0,0))</f>
        <v/>
      </c>
      <c r="S52" s="16"/>
      <c r="T52" s="11"/>
      <c r="U52" s="11"/>
      <c r="V52" s="11"/>
      <c r="W52" s="11"/>
      <c r="X52" s="11"/>
      <c r="Y52" s="11"/>
      <c r="Z52" s="11"/>
    </row>
    <row r="53" spans="1:26" ht="8.1" customHeight="1" x14ac:dyDescent="0.2">
      <c r="A53" s="11"/>
      <c r="B53" s="96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Q53" s="22"/>
      <c r="R53" s="22"/>
      <c r="S53" s="11"/>
      <c r="T53" s="11"/>
      <c r="U53" s="11"/>
      <c r="V53" s="11"/>
      <c r="W53" s="11"/>
      <c r="X53" s="11"/>
      <c r="Y53" s="11"/>
      <c r="Z53" s="11"/>
    </row>
    <row r="54" spans="1:26" x14ac:dyDescent="0.2">
      <c r="A54" s="11"/>
      <c r="B54" s="96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Q54" s="22"/>
      <c r="R54" s="22"/>
      <c r="S54" s="11"/>
      <c r="T54" s="11"/>
      <c r="U54" s="11"/>
      <c r="V54" s="11"/>
      <c r="W54" s="11"/>
      <c r="X54" s="11"/>
      <c r="Y54" s="11"/>
      <c r="Z54" s="11"/>
    </row>
    <row r="55" spans="1:26" x14ac:dyDescent="0.2">
      <c r="A55" s="11"/>
      <c r="B55" s="96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Q55" s="22"/>
      <c r="R55" s="22"/>
      <c r="S55" s="11"/>
      <c r="T55" s="11"/>
      <c r="U55" s="11"/>
      <c r="V55" s="11"/>
      <c r="W55" s="11"/>
      <c r="X55" s="11"/>
      <c r="Y55" s="11"/>
      <c r="Z55" s="11"/>
    </row>
    <row r="56" spans="1:26" x14ac:dyDescent="0.2">
      <c r="A56" s="11"/>
      <c r="B56" s="96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Q56" s="22"/>
      <c r="R56" s="22"/>
      <c r="S56" s="11"/>
      <c r="T56" s="11"/>
      <c r="U56" s="11"/>
      <c r="V56" s="11"/>
      <c r="W56" s="11"/>
      <c r="X56" s="11"/>
      <c r="Y56" s="11"/>
      <c r="Z56" s="11"/>
    </row>
    <row r="57" spans="1:26" x14ac:dyDescent="0.2">
      <c r="A57" s="11"/>
      <c r="B57" s="96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Q57" s="22"/>
      <c r="R57" s="22"/>
      <c r="S57" s="11"/>
      <c r="T57" s="11"/>
      <c r="U57" s="11"/>
      <c r="V57" s="11"/>
      <c r="W57" s="11"/>
      <c r="X57" s="11"/>
      <c r="Y57" s="11"/>
      <c r="Z57" s="11"/>
    </row>
    <row r="58" spans="1:26" x14ac:dyDescent="0.2">
      <c r="A58" s="11"/>
      <c r="B58" s="96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Q58" s="22"/>
      <c r="R58" s="22"/>
      <c r="S58" s="11"/>
      <c r="T58" s="11"/>
      <c r="U58" s="11"/>
      <c r="V58" s="11"/>
      <c r="W58" s="11"/>
      <c r="X58" s="11"/>
      <c r="Y58" s="11"/>
      <c r="Z58" s="11"/>
    </row>
    <row r="59" spans="1:26" x14ac:dyDescent="0.2">
      <c r="A59" s="11"/>
      <c r="B59" s="96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Q59" s="22"/>
      <c r="R59" s="22"/>
      <c r="S59" s="11"/>
      <c r="T59" s="11"/>
      <c r="U59" s="11"/>
      <c r="V59" s="11"/>
      <c r="W59" s="11"/>
      <c r="X59" s="11"/>
      <c r="Y59" s="11"/>
      <c r="Z59" s="11"/>
    </row>
    <row r="60" spans="1:26" x14ac:dyDescent="0.2">
      <c r="A60" s="11"/>
      <c r="B60" s="96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Q60" s="22"/>
      <c r="R60" s="22"/>
      <c r="S60" s="11"/>
      <c r="T60" s="11"/>
      <c r="U60" s="11"/>
      <c r="V60" s="11"/>
      <c r="W60" s="11"/>
      <c r="X60" s="11"/>
      <c r="Y60" s="11"/>
      <c r="Z60" s="11"/>
    </row>
    <row r="61" spans="1:26" x14ac:dyDescent="0.2">
      <c r="A61" s="11"/>
      <c r="B61" s="96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Q61" s="22"/>
      <c r="R61" s="22"/>
      <c r="S61" s="11"/>
      <c r="T61" s="11"/>
      <c r="U61" s="11"/>
      <c r="V61" s="11"/>
      <c r="W61" s="11"/>
      <c r="X61" s="11"/>
      <c r="Y61" s="11"/>
      <c r="Z61" s="11"/>
    </row>
    <row r="62" spans="1:26" x14ac:dyDescent="0.2">
      <c r="A62" s="11"/>
      <c r="B62" s="96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Q62" s="22"/>
      <c r="R62" s="22"/>
      <c r="S62" s="11"/>
      <c r="T62" s="11"/>
      <c r="U62" s="11"/>
      <c r="V62" s="11"/>
      <c r="W62" s="11"/>
      <c r="X62" s="11"/>
      <c r="Y62" s="11"/>
      <c r="Z62" s="11"/>
    </row>
    <row r="63" spans="1:26" x14ac:dyDescent="0.2">
      <c r="A63" s="11"/>
      <c r="B63" s="96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Q63" s="22"/>
      <c r="R63" s="22"/>
      <c r="S63" s="11"/>
      <c r="T63" s="11"/>
      <c r="U63" s="11"/>
      <c r="V63" s="11"/>
      <c r="W63" s="11"/>
      <c r="X63" s="11"/>
      <c r="Y63" s="11"/>
      <c r="Z63" s="11"/>
    </row>
    <row r="64" spans="1:26" x14ac:dyDescent="0.2">
      <c r="A64" s="11"/>
      <c r="B64" s="96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Q64" s="22"/>
      <c r="R64" s="22"/>
      <c r="S64" s="11"/>
      <c r="T64" s="11"/>
      <c r="U64" s="11"/>
      <c r="V64" s="11"/>
      <c r="W64" s="11"/>
      <c r="X64" s="11"/>
      <c r="Y64" s="11"/>
      <c r="Z64" s="11"/>
    </row>
    <row r="65" spans="1:26" x14ac:dyDescent="0.2">
      <c r="A65" s="11"/>
      <c r="B65" s="96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Q65" s="22"/>
      <c r="R65" s="22"/>
      <c r="S65" s="11"/>
      <c r="T65" s="11"/>
      <c r="U65" s="11"/>
      <c r="V65" s="11"/>
      <c r="W65" s="11"/>
      <c r="X65" s="11"/>
      <c r="Y65" s="11"/>
      <c r="Z65" s="11"/>
    </row>
    <row r="66" spans="1:26" x14ac:dyDescent="0.2">
      <c r="A66" s="11"/>
      <c r="B66" s="96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Q66" s="22"/>
      <c r="R66" s="22"/>
      <c r="S66" s="11"/>
      <c r="T66" s="11"/>
      <c r="U66" s="11"/>
      <c r="V66" s="11"/>
      <c r="W66" s="11"/>
      <c r="X66" s="11"/>
      <c r="Y66" s="11"/>
      <c r="Z66" s="11"/>
    </row>
    <row r="67" spans="1:26" x14ac:dyDescent="0.2">
      <c r="A67" s="11"/>
      <c r="B67" s="96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Q67" s="22"/>
      <c r="R67" s="22"/>
      <c r="S67" s="11"/>
      <c r="T67" s="11"/>
      <c r="U67" s="11"/>
      <c r="V67" s="11"/>
      <c r="W67" s="11"/>
      <c r="X67" s="11"/>
      <c r="Y67" s="11"/>
      <c r="Z67" s="11"/>
    </row>
    <row r="68" spans="1:26" x14ac:dyDescent="0.2">
      <c r="A68" s="11"/>
      <c r="B68" s="96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Q68" s="22"/>
      <c r="R68" s="22"/>
      <c r="S68" s="11"/>
      <c r="T68" s="11"/>
      <c r="U68" s="11"/>
      <c r="V68" s="11"/>
      <c r="W68" s="11"/>
      <c r="X68" s="11"/>
      <c r="Y68" s="11"/>
      <c r="Z68" s="11"/>
    </row>
    <row r="69" spans="1:26" x14ac:dyDescent="0.2">
      <c r="A69" s="11"/>
      <c r="B69" s="96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Q69" s="22"/>
      <c r="R69" s="22"/>
      <c r="S69" s="11"/>
      <c r="T69" s="11"/>
      <c r="U69" s="11"/>
      <c r="V69" s="11"/>
      <c r="W69" s="11"/>
      <c r="X69" s="11"/>
      <c r="Y69" s="11"/>
      <c r="Z69" s="11"/>
    </row>
    <row r="70" spans="1:26" x14ac:dyDescent="0.2">
      <c r="A70" s="11"/>
      <c r="B70" s="96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Q70" s="22"/>
      <c r="R70" s="22"/>
      <c r="S70" s="11"/>
      <c r="T70" s="11"/>
      <c r="U70" s="11"/>
      <c r="V70" s="11"/>
      <c r="W70" s="11"/>
      <c r="X70" s="11"/>
      <c r="Y70" s="11"/>
      <c r="Z70" s="11"/>
    </row>
    <row r="71" spans="1:26" x14ac:dyDescent="0.2">
      <c r="A71" s="11"/>
      <c r="B71" s="96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Q71" s="22"/>
      <c r="R71" s="22"/>
      <c r="S71" s="11"/>
      <c r="T71" s="11"/>
      <c r="U71" s="11"/>
      <c r="V71" s="11"/>
      <c r="W71" s="11"/>
      <c r="X71" s="11"/>
      <c r="Y71" s="11"/>
      <c r="Z71" s="11"/>
    </row>
    <row r="72" spans="1:26" x14ac:dyDescent="0.2">
      <c r="A72" s="11"/>
      <c r="B72" s="96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Q72" s="22"/>
      <c r="R72" s="22"/>
      <c r="S72" s="11"/>
      <c r="T72" s="11"/>
      <c r="U72" s="11"/>
      <c r="V72" s="11"/>
      <c r="W72" s="11"/>
      <c r="X72" s="11"/>
      <c r="Y72" s="11"/>
      <c r="Z72" s="11"/>
    </row>
    <row r="73" spans="1:26" x14ac:dyDescent="0.2">
      <c r="A73" s="11"/>
      <c r="B73" s="96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Q73" s="22"/>
      <c r="R73" s="22"/>
      <c r="S73" s="11"/>
      <c r="T73" s="11"/>
      <c r="U73" s="11"/>
      <c r="V73" s="11"/>
      <c r="W73" s="11"/>
      <c r="X73" s="11"/>
      <c r="Y73" s="11"/>
      <c r="Z73" s="11"/>
    </row>
    <row r="74" spans="1:26" x14ac:dyDescent="0.2">
      <c r="A74" s="11"/>
      <c r="B74" s="96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Q74" s="22"/>
      <c r="R74" s="22"/>
      <c r="S74" s="11"/>
      <c r="T74" s="11"/>
      <c r="U74" s="11"/>
      <c r="V74" s="11"/>
      <c r="W74" s="11"/>
      <c r="X74" s="11"/>
      <c r="Y74" s="11"/>
      <c r="Z74" s="11"/>
    </row>
    <row r="75" spans="1:26" x14ac:dyDescent="0.2">
      <c r="A75" s="11"/>
      <c r="B75" s="96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Q75" s="22"/>
      <c r="R75" s="22"/>
      <c r="S75" s="11"/>
      <c r="T75" s="11"/>
      <c r="U75" s="11"/>
      <c r="V75" s="11"/>
      <c r="W75" s="11"/>
      <c r="X75" s="11"/>
      <c r="Y75" s="11"/>
      <c r="Z75" s="11"/>
    </row>
    <row r="76" spans="1:26" x14ac:dyDescent="0.2">
      <c r="A76" s="11"/>
      <c r="B76" s="96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Q76" s="22"/>
      <c r="R76" s="22"/>
      <c r="S76" s="11"/>
      <c r="T76" s="11"/>
      <c r="U76" s="11"/>
      <c r="V76" s="11"/>
      <c r="W76" s="11"/>
      <c r="X76" s="11"/>
      <c r="Y76" s="11"/>
      <c r="Z76" s="11"/>
    </row>
    <row r="77" spans="1:26" x14ac:dyDescent="0.2">
      <c r="A77" s="11"/>
      <c r="B77" s="96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Q77" s="22"/>
      <c r="R77" s="22"/>
      <c r="S77" s="11"/>
      <c r="T77" s="11"/>
      <c r="U77" s="11"/>
      <c r="V77" s="11"/>
      <c r="W77" s="11"/>
      <c r="X77" s="11"/>
      <c r="Y77" s="11"/>
      <c r="Z77" s="11"/>
    </row>
    <row r="78" spans="1:26" x14ac:dyDescent="0.2">
      <c r="A78" s="11"/>
      <c r="B78" s="96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Q78" s="22"/>
      <c r="R78" s="22"/>
      <c r="S78" s="11"/>
      <c r="T78" s="11"/>
      <c r="U78" s="11"/>
      <c r="V78" s="11"/>
      <c r="W78" s="11"/>
      <c r="X78" s="11"/>
      <c r="Y78" s="11"/>
      <c r="Z78" s="11"/>
    </row>
    <row r="79" spans="1:26" x14ac:dyDescent="0.2">
      <c r="A79" s="11"/>
      <c r="B79" s="96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Q79" s="22"/>
      <c r="R79" s="22"/>
      <c r="S79" s="11"/>
      <c r="T79" s="11"/>
      <c r="U79" s="11"/>
      <c r="V79" s="11"/>
      <c r="W79" s="11"/>
      <c r="X79" s="11"/>
      <c r="Y79" s="11"/>
      <c r="Z79" s="11"/>
    </row>
    <row r="80" spans="1:26" x14ac:dyDescent="0.2">
      <c r="A80" s="11"/>
      <c r="B80" s="96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Q80" s="22"/>
      <c r="R80" s="22"/>
      <c r="S80" s="11"/>
      <c r="T80" s="11"/>
      <c r="U80" s="11"/>
      <c r="V80" s="11"/>
      <c r="W80" s="11"/>
      <c r="X80" s="11"/>
      <c r="Y80" s="11"/>
      <c r="Z80" s="11"/>
    </row>
    <row r="81" spans="1:26" x14ac:dyDescent="0.2">
      <c r="A81" s="11"/>
      <c r="B81" s="96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Q81" s="22"/>
      <c r="R81" s="22"/>
      <c r="S81" s="11"/>
      <c r="T81" s="11"/>
      <c r="U81" s="11"/>
      <c r="V81" s="11"/>
      <c r="W81" s="11"/>
      <c r="X81" s="11"/>
      <c r="Y81" s="11"/>
      <c r="Z81" s="11"/>
    </row>
    <row r="82" spans="1:26" x14ac:dyDescent="0.2">
      <c r="A82" s="11"/>
      <c r="B82" s="96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Q82" s="22"/>
      <c r="R82" s="22"/>
      <c r="S82" s="11"/>
      <c r="T82" s="11"/>
      <c r="U82" s="11"/>
      <c r="V82" s="11"/>
      <c r="W82" s="11"/>
      <c r="X82" s="11"/>
      <c r="Y82" s="11"/>
      <c r="Z82" s="11"/>
    </row>
    <row r="83" spans="1:26" x14ac:dyDescent="0.2">
      <c r="A83" s="11"/>
      <c r="B83" s="96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Q83" s="22"/>
      <c r="R83" s="22"/>
      <c r="S83" s="11"/>
      <c r="T83" s="11"/>
      <c r="U83" s="11"/>
      <c r="V83" s="11"/>
      <c r="W83" s="11"/>
      <c r="X83" s="11"/>
      <c r="Y83" s="11"/>
      <c r="Z83" s="11"/>
    </row>
    <row r="84" spans="1:26" x14ac:dyDescent="0.2">
      <c r="A84" s="11"/>
      <c r="B84" s="96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Q84" s="22"/>
      <c r="R84" s="22"/>
      <c r="S84" s="11"/>
      <c r="T84" s="11"/>
      <c r="U84" s="11"/>
      <c r="V84" s="11"/>
      <c r="W84" s="11"/>
      <c r="X84" s="11"/>
      <c r="Y84" s="11"/>
      <c r="Z84" s="11"/>
    </row>
    <row r="85" spans="1:26" x14ac:dyDescent="0.2">
      <c r="A85" s="11"/>
      <c r="B85" s="96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Q85" s="22"/>
      <c r="R85" s="22"/>
      <c r="S85" s="11"/>
      <c r="T85" s="11"/>
      <c r="U85" s="11"/>
      <c r="V85" s="11"/>
      <c r="W85" s="11"/>
      <c r="X85" s="11"/>
      <c r="Y85" s="11"/>
      <c r="Z85" s="11"/>
    </row>
    <row r="86" spans="1:26" x14ac:dyDescent="0.2">
      <c r="A86" s="11"/>
      <c r="B86" s="96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Q86" s="22"/>
      <c r="R86" s="22"/>
      <c r="S86" s="11"/>
      <c r="T86" s="11"/>
      <c r="U86" s="11"/>
      <c r="V86" s="11"/>
      <c r="W86" s="11"/>
      <c r="X86" s="11"/>
      <c r="Y86" s="11"/>
      <c r="Z86" s="11"/>
    </row>
    <row r="87" spans="1:26" x14ac:dyDescent="0.2">
      <c r="A87" s="11"/>
      <c r="B87" s="96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Q87" s="22"/>
      <c r="R87" s="22"/>
      <c r="S87" s="11"/>
      <c r="T87" s="11"/>
      <c r="U87" s="11"/>
      <c r="V87" s="11"/>
      <c r="W87" s="11"/>
      <c r="X87" s="11"/>
      <c r="Y87" s="11"/>
      <c r="Z87" s="11"/>
    </row>
    <row r="88" spans="1:26" x14ac:dyDescent="0.2">
      <c r="A88" s="11"/>
      <c r="B88" s="96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Q88" s="22"/>
      <c r="R88" s="22"/>
      <c r="S88" s="11"/>
      <c r="T88" s="11"/>
      <c r="U88" s="11"/>
      <c r="V88" s="11"/>
      <c r="W88" s="11"/>
      <c r="X88" s="11"/>
      <c r="Y88" s="11"/>
      <c r="Z88" s="11"/>
    </row>
    <row r="89" spans="1:26" x14ac:dyDescent="0.2">
      <c r="A89" s="11"/>
      <c r="B89" s="96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Q89" s="22"/>
      <c r="R89" s="22"/>
      <c r="S89" s="11"/>
      <c r="T89" s="11"/>
      <c r="U89" s="11"/>
      <c r="V89" s="11"/>
      <c r="W89" s="11"/>
      <c r="X89" s="11"/>
      <c r="Y89" s="11"/>
      <c r="Z89" s="11"/>
    </row>
    <row r="90" spans="1:26" x14ac:dyDescent="0.2">
      <c r="A90" s="11"/>
      <c r="B90" s="96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Q90" s="22"/>
      <c r="R90" s="22"/>
      <c r="S90" s="11"/>
      <c r="T90" s="11"/>
      <c r="U90" s="11"/>
      <c r="V90" s="11"/>
      <c r="W90" s="11"/>
      <c r="X90" s="11"/>
      <c r="Y90" s="11"/>
      <c r="Z90" s="11"/>
    </row>
    <row r="91" spans="1:26" x14ac:dyDescent="0.2">
      <c r="A91" s="11"/>
      <c r="B91" s="96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Q91" s="22"/>
      <c r="R91" s="22"/>
      <c r="S91" s="11"/>
      <c r="T91" s="11"/>
      <c r="U91" s="11"/>
      <c r="V91" s="11"/>
      <c r="W91" s="11"/>
      <c r="X91" s="11"/>
      <c r="Y91" s="11"/>
      <c r="Z91" s="11"/>
    </row>
    <row r="92" spans="1:26" x14ac:dyDescent="0.2">
      <c r="A92" s="11"/>
      <c r="B92" s="96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Q92" s="22"/>
      <c r="R92" s="22"/>
      <c r="S92" s="11"/>
      <c r="T92" s="11"/>
      <c r="U92" s="11"/>
      <c r="V92" s="11"/>
      <c r="W92" s="11"/>
      <c r="X92" s="11"/>
      <c r="Y92" s="11"/>
      <c r="Z92" s="11"/>
    </row>
    <row r="93" spans="1:26" x14ac:dyDescent="0.2">
      <c r="A93" s="11"/>
      <c r="B93" s="96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Q93" s="22"/>
      <c r="R93" s="22"/>
      <c r="S93" s="11"/>
      <c r="T93" s="11"/>
      <c r="U93" s="11"/>
      <c r="V93" s="11"/>
      <c r="W93" s="11"/>
      <c r="X93" s="11"/>
      <c r="Y93" s="11"/>
      <c r="Z93" s="11"/>
    </row>
    <row r="94" spans="1:26" x14ac:dyDescent="0.2">
      <c r="A94" s="11"/>
      <c r="B94" s="96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Q94" s="22"/>
      <c r="R94" s="22"/>
      <c r="S94" s="11"/>
      <c r="T94" s="11"/>
      <c r="U94" s="11"/>
      <c r="V94" s="11"/>
      <c r="W94" s="11"/>
      <c r="X94" s="11"/>
      <c r="Y94" s="11"/>
      <c r="Z94" s="11"/>
    </row>
    <row r="95" spans="1:26" x14ac:dyDescent="0.2">
      <c r="A95" s="11"/>
      <c r="B95" s="96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Q95" s="22"/>
      <c r="R95" s="22"/>
      <c r="S95" s="11"/>
      <c r="T95" s="11"/>
      <c r="U95" s="11"/>
      <c r="V95" s="11"/>
      <c r="W95" s="11"/>
      <c r="X95" s="11"/>
      <c r="Y95" s="11"/>
      <c r="Z95" s="11"/>
    </row>
    <row r="96" spans="1:26" x14ac:dyDescent="0.2">
      <c r="A96" s="11"/>
      <c r="B96" s="96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Q96" s="22"/>
      <c r="R96" s="22"/>
      <c r="S96" s="11"/>
      <c r="T96" s="11"/>
      <c r="U96" s="11"/>
      <c r="V96" s="11"/>
      <c r="W96" s="11"/>
      <c r="X96" s="11"/>
      <c r="Y96" s="11"/>
      <c r="Z96" s="11"/>
    </row>
    <row r="97" spans="1:26" x14ac:dyDescent="0.2">
      <c r="A97" s="11"/>
      <c r="B97" s="96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Q97" s="22"/>
      <c r="R97" s="22"/>
      <c r="S97" s="11"/>
      <c r="T97" s="11"/>
      <c r="U97" s="11"/>
      <c r="V97" s="11"/>
      <c r="W97" s="11"/>
      <c r="X97" s="11"/>
      <c r="Y97" s="11"/>
      <c r="Z97" s="11"/>
    </row>
    <row r="98" spans="1:26" x14ac:dyDescent="0.2">
      <c r="A98" s="11"/>
      <c r="B98" s="96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Q98" s="22"/>
      <c r="R98" s="22"/>
      <c r="S98" s="11"/>
      <c r="T98" s="11"/>
      <c r="U98" s="11"/>
      <c r="V98" s="11"/>
      <c r="W98" s="11"/>
      <c r="X98" s="11"/>
      <c r="Y98" s="11"/>
      <c r="Z98" s="11"/>
    </row>
    <row r="99" spans="1:26" x14ac:dyDescent="0.2">
      <c r="A99" s="11"/>
      <c r="B99" s="96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Q99" s="22"/>
      <c r="R99" s="22"/>
      <c r="S99" s="11"/>
      <c r="T99" s="11"/>
      <c r="U99" s="11"/>
      <c r="V99" s="11"/>
      <c r="W99" s="11"/>
      <c r="X99" s="11"/>
      <c r="Y99" s="11"/>
      <c r="Z99" s="11"/>
    </row>
    <row r="100" spans="1:26" x14ac:dyDescent="0.2">
      <c r="A100" s="11"/>
      <c r="B100" s="96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Q100" s="22"/>
      <c r="R100" s="22"/>
      <c r="S100" s="11"/>
      <c r="T100" s="11"/>
      <c r="U100" s="11"/>
      <c r="V100" s="11"/>
      <c r="W100" s="11"/>
      <c r="X100" s="11"/>
      <c r="Y100" s="11"/>
      <c r="Z100" s="11"/>
    </row>
    <row r="101" spans="1:26" x14ac:dyDescent="0.2">
      <c r="A101" s="11"/>
      <c r="B101" s="96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Q101" s="22"/>
      <c r="R101" s="22"/>
      <c r="S101" s="11"/>
      <c r="T101" s="11"/>
      <c r="U101" s="11"/>
      <c r="V101" s="11"/>
      <c r="W101" s="11"/>
      <c r="X101" s="11"/>
      <c r="Y101" s="11"/>
      <c r="Z101" s="11"/>
    </row>
    <row r="102" spans="1:26" x14ac:dyDescent="0.2">
      <c r="A102" s="11"/>
      <c r="B102" s="96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Q102" s="22"/>
      <c r="R102" s="22"/>
      <c r="S102" s="11"/>
      <c r="T102" s="11"/>
      <c r="U102" s="11"/>
      <c r="V102" s="11"/>
      <c r="W102" s="11"/>
      <c r="X102" s="11"/>
      <c r="Y102" s="11"/>
      <c r="Z102" s="11"/>
    </row>
    <row r="103" spans="1:26" x14ac:dyDescent="0.2">
      <c r="A103" s="11"/>
      <c r="B103" s="96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Q103" s="22"/>
      <c r="R103" s="22"/>
      <c r="S103" s="11"/>
      <c r="T103" s="11"/>
      <c r="U103" s="11"/>
      <c r="V103" s="11"/>
      <c r="W103" s="11"/>
      <c r="X103" s="11"/>
      <c r="Y103" s="11"/>
      <c r="Z103" s="11"/>
    </row>
    <row r="104" spans="1:26" x14ac:dyDescent="0.2">
      <c r="A104" s="11"/>
      <c r="B104" s="96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Q104" s="22"/>
      <c r="R104" s="22"/>
      <c r="S104" s="11"/>
      <c r="T104" s="11"/>
      <c r="U104" s="11"/>
      <c r="V104" s="11"/>
      <c r="W104" s="11"/>
      <c r="X104" s="11"/>
      <c r="Y104" s="11"/>
      <c r="Z104" s="11"/>
    </row>
    <row r="105" spans="1:26" x14ac:dyDescent="0.2">
      <c r="A105" s="11"/>
      <c r="B105" s="96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Q105" s="22"/>
      <c r="R105" s="22"/>
      <c r="S105" s="11"/>
      <c r="T105" s="11"/>
      <c r="U105" s="11"/>
      <c r="V105" s="11"/>
      <c r="W105" s="11"/>
      <c r="X105" s="11"/>
      <c r="Y105" s="11"/>
      <c r="Z105" s="11"/>
    </row>
    <row r="106" spans="1:26" x14ac:dyDescent="0.2">
      <c r="A106" s="11"/>
      <c r="B106" s="96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Q106" s="22"/>
      <c r="R106" s="22"/>
      <c r="S106" s="11"/>
      <c r="T106" s="11"/>
      <c r="U106" s="11"/>
      <c r="V106" s="11"/>
      <c r="W106" s="11"/>
      <c r="X106" s="11"/>
      <c r="Y106" s="11"/>
      <c r="Z106" s="11"/>
    </row>
    <row r="107" spans="1:26" x14ac:dyDescent="0.2">
      <c r="A107" s="11"/>
      <c r="B107" s="96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Q107" s="22"/>
      <c r="R107" s="22"/>
      <c r="S107" s="11"/>
      <c r="T107" s="11"/>
      <c r="U107" s="11"/>
      <c r="V107" s="11"/>
      <c r="W107" s="11"/>
      <c r="X107" s="11"/>
      <c r="Y107" s="11"/>
      <c r="Z107" s="11"/>
    </row>
    <row r="108" spans="1:26" x14ac:dyDescent="0.2">
      <c r="A108" s="11"/>
      <c r="B108" s="96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Q108" s="22"/>
      <c r="R108" s="22"/>
      <c r="S108" s="11"/>
      <c r="T108" s="11"/>
      <c r="U108" s="11"/>
      <c r="V108" s="11"/>
      <c r="W108" s="11"/>
      <c r="X108" s="11"/>
      <c r="Y108" s="11"/>
      <c r="Z108" s="11"/>
    </row>
    <row r="109" spans="1:26" x14ac:dyDescent="0.2">
      <c r="A109" s="11"/>
      <c r="B109" s="96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Q109" s="22"/>
      <c r="R109" s="22"/>
      <c r="S109" s="11"/>
      <c r="T109" s="11"/>
      <c r="U109" s="11"/>
      <c r="V109" s="11"/>
      <c r="W109" s="11"/>
      <c r="X109" s="11"/>
      <c r="Y109" s="11"/>
      <c r="Z109" s="11"/>
    </row>
    <row r="110" spans="1:26" x14ac:dyDescent="0.2">
      <c r="A110" s="11"/>
      <c r="B110" s="96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Q110" s="22"/>
      <c r="R110" s="22"/>
      <c r="S110" s="11"/>
      <c r="T110" s="11"/>
      <c r="U110" s="11"/>
      <c r="V110" s="11"/>
      <c r="W110" s="11"/>
      <c r="X110" s="11"/>
      <c r="Y110" s="11"/>
      <c r="Z110" s="11"/>
    </row>
    <row r="111" spans="1:26" x14ac:dyDescent="0.2">
      <c r="A111" s="11"/>
      <c r="B111" s="96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Q111" s="22"/>
      <c r="R111" s="22"/>
      <c r="S111" s="11"/>
      <c r="T111" s="11"/>
      <c r="U111" s="11"/>
      <c r="V111" s="11"/>
      <c r="W111" s="11"/>
      <c r="X111" s="11"/>
      <c r="Y111" s="11"/>
      <c r="Z111" s="11"/>
    </row>
    <row r="112" spans="1:26" x14ac:dyDescent="0.2">
      <c r="A112" s="11"/>
      <c r="B112" s="96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Q112" s="22"/>
      <c r="R112" s="22"/>
      <c r="S112" s="11"/>
      <c r="T112" s="11"/>
      <c r="U112" s="11"/>
      <c r="V112" s="11"/>
      <c r="W112" s="11"/>
      <c r="X112" s="11"/>
      <c r="Y112" s="11"/>
      <c r="Z112" s="11"/>
    </row>
    <row r="113" spans="1:26" x14ac:dyDescent="0.2">
      <c r="A113" s="11"/>
      <c r="B113" s="96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Q113" s="22"/>
      <c r="R113" s="22"/>
      <c r="S113" s="11"/>
      <c r="T113" s="11"/>
      <c r="U113" s="11"/>
      <c r="V113" s="11"/>
      <c r="W113" s="11"/>
      <c r="X113" s="11"/>
      <c r="Y113" s="11"/>
      <c r="Z113" s="11"/>
    </row>
    <row r="114" spans="1:26" x14ac:dyDescent="0.2">
      <c r="A114" s="11"/>
      <c r="B114" s="96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Q114" s="22"/>
      <c r="R114" s="22"/>
      <c r="S114" s="11"/>
      <c r="T114" s="11"/>
      <c r="U114" s="11"/>
      <c r="V114" s="11"/>
      <c r="W114" s="11"/>
      <c r="X114" s="11"/>
      <c r="Y114" s="11"/>
      <c r="Z114" s="11"/>
    </row>
    <row r="115" spans="1:26" x14ac:dyDescent="0.2">
      <c r="A115" s="11"/>
      <c r="B115" s="96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Q115" s="22"/>
      <c r="R115" s="22"/>
      <c r="S115" s="11"/>
      <c r="T115" s="11"/>
      <c r="U115" s="11"/>
      <c r="V115" s="11"/>
      <c r="W115" s="11"/>
      <c r="X115" s="11"/>
      <c r="Y115" s="11"/>
      <c r="Z115" s="11"/>
    </row>
    <row r="116" spans="1:26" x14ac:dyDescent="0.2">
      <c r="A116" s="11"/>
      <c r="B116" s="96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Q116" s="22"/>
      <c r="R116" s="22"/>
      <c r="S116" s="11"/>
      <c r="T116" s="11"/>
      <c r="U116" s="11"/>
      <c r="V116" s="11"/>
      <c r="W116" s="11"/>
      <c r="X116" s="11"/>
      <c r="Y116" s="11"/>
      <c r="Z116" s="11"/>
    </row>
    <row r="117" spans="1:26" x14ac:dyDescent="0.2">
      <c r="A117" s="11"/>
      <c r="B117" s="96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Q117" s="22"/>
      <c r="R117" s="22"/>
      <c r="S117" s="11"/>
      <c r="T117" s="11"/>
      <c r="U117" s="11"/>
      <c r="V117" s="11"/>
      <c r="W117" s="11"/>
      <c r="X117" s="11"/>
      <c r="Y117" s="11"/>
      <c r="Z117" s="11"/>
    </row>
    <row r="118" spans="1:26" x14ac:dyDescent="0.2">
      <c r="A118" s="11"/>
      <c r="B118" s="96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Q118" s="22"/>
      <c r="R118" s="22"/>
      <c r="S118" s="11"/>
      <c r="T118" s="11"/>
      <c r="U118" s="11"/>
      <c r="V118" s="11"/>
      <c r="W118" s="11"/>
      <c r="X118" s="11"/>
      <c r="Y118" s="11"/>
      <c r="Z118" s="11"/>
    </row>
    <row r="119" spans="1:26" x14ac:dyDescent="0.2">
      <c r="A119" s="11"/>
      <c r="B119" s="96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Q119" s="22"/>
      <c r="R119" s="22"/>
      <c r="S119" s="11"/>
      <c r="T119" s="11"/>
      <c r="U119" s="11"/>
      <c r="V119" s="11"/>
      <c r="W119" s="11"/>
      <c r="X119" s="11"/>
      <c r="Y119" s="11"/>
      <c r="Z119" s="11"/>
    </row>
    <row r="120" spans="1:26" x14ac:dyDescent="0.2">
      <c r="A120" s="11"/>
      <c r="B120" s="96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Q120" s="22"/>
      <c r="R120" s="22"/>
      <c r="S120" s="11"/>
      <c r="T120" s="11"/>
      <c r="U120" s="11"/>
      <c r="V120" s="11"/>
      <c r="W120" s="11"/>
      <c r="X120" s="11"/>
      <c r="Y120" s="11"/>
      <c r="Z120" s="11"/>
    </row>
    <row r="121" spans="1:26" x14ac:dyDescent="0.2">
      <c r="A121" s="11"/>
      <c r="B121" s="96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Q121" s="22"/>
      <c r="R121" s="22"/>
      <c r="S121" s="11"/>
      <c r="T121" s="11"/>
      <c r="U121" s="11"/>
      <c r="V121" s="11"/>
      <c r="W121" s="11"/>
      <c r="X121" s="11"/>
      <c r="Y121" s="11"/>
      <c r="Z121" s="11"/>
    </row>
    <row r="122" spans="1:26" x14ac:dyDescent="0.2">
      <c r="A122" s="11"/>
      <c r="B122" s="96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Q122" s="22"/>
      <c r="R122" s="22"/>
      <c r="S122" s="11"/>
      <c r="T122" s="11"/>
      <c r="U122" s="11"/>
      <c r="V122" s="11"/>
      <c r="W122" s="11"/>
      <c r="X122" s="11"/>
      <c r="Y122" s="11"/>
      <c r="Z122" s="11"/>
    </row>
    <row r="123" spans="1:26" x14ac:dyDescent="0.2">
      <c r="A123" s="11"/>
      <c r="B123" s="96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Q123" s="22"/>
      <c r="R123" s="22"/>
      <c r="S123" s="11"/>
      <c r="T123" s="11"/>
      <c r="U123" s="11"/>
      <c r="V123" s="11"/>
      <c r="W123" s="11"/>
      <c r="X123" s="11"/>
      <c r="Y123" s="11"/>
      <c r="Z123" s="11"/>
    </row>
    <row r="124" spans="1:26" x14ac:dyDescent="0.2">
      <c r="A124" s="11"/>
      <c r="B124" s="96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Q124" s="22"/>
      <c r="R124" s="22"/>
      <c r="S124" s="11"/>
      <c r="T124" s="11"/>
      <c r="U124" s="11"/>
      <c r="V124" s="11"/>
      <c r="W124" s="11"/>
      <c r="X124" s="11"/>
      <c r="Y124" s="11"/>
      <c r="Z124" s="11"/>
    </row>
    <row r="125" spans="1:26" x14ac:dyDescent="0.2">
      <c r="A125" s="11"/>
      <c r="B125" s="96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Q125" s="22"/>
      <c r="R125" s="22"/>
      <c r="S125" s="11"/>
      <c r="T125" s="11"/>
      <c r="U125" s="11"/>
      <c r="V125" s="11"/>
      <c r="W125" s="11"/>
      <c r="X125" s="11"/>
      <c r="Y125" s="11"/>
      <c r="Z125" s="11"/>
    </row>
    <row r="126" spans="1:26" x14ac:dyDescent="0.2">
      <c r="A126" s="11"/>
      <c r="B126" s="96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Q126" s="22"/>
      <c r="R126" s="22"/>
      <c r="S126" s="11"/>
      <c r="T126" s="11"/>
      <c r="U126" s="11"/>
      <c r="V126" s="11"/>
      <c r="W126" s="11"/>
      <c r="X126" s="11"/>
      <c r="Y126" s="11"/>
      <c r="Z126" s="11"/>
    </row>
    <row r="127" spans="1:26" x14ac:dyDescent="0.2">
      <c r="A127" s="11"/>
      <c r="B127" s="96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Q127" s="22"/>
      <c r="R127" s="22"/>
      <c r="S127" s="11"/>
      <c r="T127" s="11"/>
      <c r="U127" s="11"/>
      <c r="V127" s="11"/>
      <c r="W127" s="11"/>
      <c r="X127" s="11"/>
      <c r="Y127" s="11"/>
      <c r="Z127" s="11"/>
    </row>
    <row r="128" spans="1:26" x14ac:dyDescent="0.2">
      <c r="A128" s="11"/>
      <c r="B128" s="96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Q128" s="22"/>
      <c r="R128" s="22"/>
      <c r="S128" s="11"/>
      <c r="T128" s="11"/>
      <c r="U128" s="11"/>
      <c r="V128" s="11"/>
      <c r="W128" s="11"/>
      <c r="X128" s="11"/>
      <c r="Y128" s="11"/>
      <c r="Z128" s="11"/>
    </row>
    <row r="129" spans="1:26" x14ac:dyDescent="0.2">
      <c r="A129" s="11"/>
      <c r="B129" s="96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Q129" s="22"/>
      <c r="R129" s="22"/>
      <c r="S129" s="11"/>
      <c r="T129" s="11"/>
      <c r="U129" s="11"/>
      <c r="V129" s="11"/>
      <c r="W129" s="11"/>
      <c r="X129" s="11"/>
      <c r="Y129" s="11"/>
      <c r="Z129" s="11"/>
    </row>
    <row r="130" spans="1:26" x14ac:dyDescent="0.2">
      <c r="A130" s="11"/>
      <c r="B130" s="96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Q130" s="22"/>
      <c r="R130" s="22"/>
      <c r="S130" s="11"/>
      <c r="T130" s="11"/>
      <c r="U130" s="11"/>
      <c r="V130" s="11"/>
      <c r="W130" s="11"/>
      <c r="X130" s="11"/>
      <c r="Y130" s="11"/>
      <c r="Z130" s="11"/>
    </row>
    <row r="131" spans="1:26" x14ac:dyDescent="0.2">
      <c r="A131" s="11"/>
      <c r="B131" s="96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Q131" s="22"/>
      <c r="R131" s="22"/>
      <c r="S131" s="11"/>
      <c r="T131" s="11"/>
      <c r="U131" s="11"/>
      <c r="V131" s="11"/>
      <c r="W131" s="11"/>
      <c r="X131" s="11"/>
      <c r="Y131" s="11"/>
      <c r="Z131" s="11"/>
    </row>
    <row r="132" spans="1:26" x14ac:dyDescent="0.2">
      <c r="A132" s="11"/>
      <c r="B132" s="96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Q132" s="22"/>
      <c r="R132" s="22"/>
      <c r="S132" s="11"/>
      <c r="T132" s="11"/>
      <c r="U132" s="11"/>
      <c r="V132" s="11"/>
      <c r="W132" s="11"/>
      <c r="X132" s="11"/>
      <c r="Y132" s="11"/>
      <c r="Z132" s="11"/>
    </row>
    <row r="133" spans="1:26" x14ac:dyDescent="0.2">
      <c r="A133" s="11"/>
      <c r="B133" s="96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Q133" s="22"/>
      <c r="R133" s="22"/>
      <c r="S133" s="11"/>
      <c r="T133" s="11"/>
      <c r="U133" s="11"/>
      <c r="V133" s="11"/>
      <c r="W133" s="11"/>
      <c r="X133" s="11"/>
      <c r="Y133" s="11"/>
      <c r="Z133" s="11"/>
    </row>
    <row r="134" spans="1:26" x14ac:dyDescent="0.2">
      <c r="A134" s="11"/>
      <c r="B134" s="96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Q134" s="22"/>
      <c r="R134" s="22"/>
      <c r="S134" s="11"/>
      <c r="T134" s="11"/>
      <c r="U134" s="11"/>
      <c r="V134" s="11"/>
      <c r="W134" s="11"/>
      <c r="X134" s="11"/>
      <c r="Y134" s="11"/>
      <c r="Z134" s="11"/>
    </row>
    <row r="135" spans="1:26" x14ac:dyDescent="0.2">
      <c r="A135" s="11"/>
      <c r="B135" s="96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Q135" s="22"/>
      <c r="R135" s="22"/>
      <c r="S135" s="11"/>
      <c r="T135" s="11"/>
      <c r="U135" s="11"/>
      <c r="V135" s="11"/>
      <c r="W135" s="11"/>
      <c r="X135" s="11"/>
      <c r="Y135" s="11"/>
      <c r="Z135" s="11"/>
    </row>
    <row r="136" spans="1:26" x14ac:dyDescent="0.2">
      <c r="A136" s="11"/>
      <c r="B136" s="96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Q136" s="22"/>
      <c r="R136" s="22"/>
      <c r="S136" s="11"/>
      <c r="T136" s="11"/>
      <c r="U136" s="11"/>
      <c r="V136" s="11"/>
      <c r="W136" s="11"/>
      <c r="X136" s="11"/>
      <c r="Y136" s="11"/>
      <c r="Z136" s="11"/>
    </row>
    <row r="137" spans="1:26" x14ac:dyDescent="0.2">
      <c r="A137" s="11"/>
      <c r="B137" s="96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Q137" s="22"/>
      <c r="R137" s="22"/>
      <c r="S137" s="11"/>
      <c r="T137" s="11"/>
      <c r="U137" s="11"/>
      <c r="V137" s="11"/>
      <c r="W137" s="11"/>
      <c r="X137" s="11"/>
      <c r="Y137" s="11"/>
      <c r="Z137" s="11"/>
    </row>
    <row r="138" spans="1:26" x14ac:dyDescent="0.2">
      <c r="A138" s="11"/>
      <c r="B138" s="96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Q138" s="22"/>
      <c r="R138" s="22"/>
      <c r="S138" s="11"/>
      <c r="T138" s="11"/>
      <c r="U138" s="11"/>
      <c r="V138" s="11"/>
      <c r="W138" s="11"/>
      <c r="X138" s="11"/>
      <c r="Y138" s="11"/>
      <c r="Z138" s="11"/>
    </row>
    <row r="139" spans="1:26" x14ac:dyDescent="0.2">
      <c r="A139" s="11"/>
      <c r="B139" s="96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Q139" s="22"/>
      <c r="R139" s="22"/>
      <c r="S139" s="11"/>
      <c r="T139" s="11"/>
      <c r="U139" s="11"/>
      <c r="V139" s="11"/>
      <c r="W139" s="11"/>
      <c r="X139" s="11"/>
      <c r="Y139" s="11"/>
      <c r="Z139" s="11"/>
    </row>
    <row r="140" spans="1:26" x14ac:dyDescent="0.2">
      <c r="A140" s="11"/>
      <c r="B140" s="96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Q140" s="22"/>
      <c r="R140" s="22"/>
      <c r="S140" s="11"/>
      <c r="T140" s="11"/>
      <c r="U140" s="11"/>
      <c r="V140" s="11"/>
      <c r="W140" s="11"/>
      <c r="X140" s="11"/>
      <c r="Y140" s="11"/>
      <c r="Z140" s="11"/>
    </row>
    <row r="141" spans="1:26" x14ac:dyDescent="0.2">
      <c r="A141" s="11"/>
      <c r="B141" s="96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Q141" s="22"/>
      <c r="R141" s="22"/>
      <c r="S141" s="11"/>
      <c r="T141" s="11"/>
      <c r="U141" s="11"/>
      <c r="V141" s="11"/>
      <c r="W141" s="11"/>
      <c r="X141" s="11"/>
      <c r="Y141" s="11"/>
      <c r="Z141" s="11"/>
    </row>
    <row r="142" spans="1:26" x14ac:dyDescent="0.2">
      <c r="A142" s="11"/>
      <c r="B142" s="96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Q142" s="22"/>
      <c r="R142" s="22"/>
      <c r="S142" s="11"/>
      <c r="T142" s="11"/>
      <c r="U142" s="11"/>
      <c r="V142" s="11"/>
      <c r="W142" s="11"/>
      <c r="X142" s="11"/>
      <c r="Y142" s="11"/>
      <c r="Z142" s="11"/>
    </row>
    <row r="143" spans="1:26" x14ac:dyDescent="0.2">
      <c r="A143" s="11"/>
      <c r="B143" s="96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Q143" s="22"/>
      <c r="R143" s="22"/>
      <c r="S143" s="11"/>
      <c r="T143" s="11"/>
      <c r="U143" s="11"/>
      <c r="V143" s="11"/>
      <c r="W143" s="11"/>
      <c r="X143" s="11"/>
      <c r="Y143" s="11"/>
      <c r="Z143" s="11"/>
    </row>
    <row r="144" spans="1:26" x14ac:dyDescent="0.2">
      <c r="A144" s="11"/>
      <c r="B144" s="96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Q144" s="22"/>
      <c r="R144" s="22"/>
      <c r="S144" s="11"/>
      <c r="T144" s="11"/>
      <c r="U144" s="11"/>
      <c r="V144" s="11"/>
      <c r="W144" s="11"/>
      <c r="X144" s="11"/>
      <c r="Y144" s="11"/>
      <c r="Z144" s="11"/>
    </row>
    <row r="145" spans="1:26" x14ac:dyDescent="0.2">
      <c r="A145" s="11"/>
      <c r="B145" s="96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Q145" s="22"/>
      <c r="R145" s="22"/>
      <c r="S145" s="11"/>
      <c r="T145" s="11"/>
      <c r="U145" s="11"/>
      <c r="V145" s="11"/>
      <c r="W145" s="11"/>
      <c r="X145" s="11"/>
      <c r="Y145" s="11"/>
      <c r="Z145" s="11"/>
    </row>
    <row r="146" spans="1:26" x14ac:dyDescent="0.2">
      <c r="A146" s="11"/>
      <c r="B146" s="96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Q146" s="22"/>
      <c r="R146" s="22"/>
      <c r="S146" s="11"/>
      <c r="T146" s="11"/>
      <c r="U146" s="11"/>
      <c r="V146" s="11"/>
      <c r="W146" s="11"/>
      <c r="X146" s="11"/>
      <c r="Y146" s="11"/>
      <c r="Z146" s="11"/>
    </row>
    <row r="147" spans="1:26" x14ac:dyDescent="0.2">
      <c r="A147" s="11"/>
      <c r="B147" s="96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Q147" s="22"/>
      <c r="R147" s="22"/>
      <c r="S147" s="11"/>
      <c r="T147" s="11"/>
      <c r="U147" s="11"/>
      <c r="V147" s="11"/>
      <c r="W147" s="11"/>
      <c r="X147" s="11"/>
      <c r="Y147" s="11"/>
      <c r="Z147" s="11"/>
    </row>
    <row r="148" spans="1:26" x14ac:dyDescent="0.2">
      <c r="A148" s="11"/>
      <c r="B148" s="96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Q148" s="22"/>
      <c r="R148" s="22"/>
      <c r="S148" s="11"/>
      <c r="T148" s="11"/>
      <c r="U148" s="11"/>
      <c r="V148" s="11"/>
      <c r="W148" s="11"/>
      <c r="X148" s="11"/>
      <c r="Y148" s="11"/>
      <c r="Z148" s="11"/>
    </row>
    <row r="149" spans="1:26" x14ac:dyDescent="0.2">
      <c r="A149" s="11"/>
      <c r="B149" s="96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Q149" s="22"/>
      <c r="R149" s="22"/>
      <c r="S149" s="11"/>
      <c r="T149" s="11"/>
      <c r="U149" s="11"/>
      <c r="V149" s="11"/>
      <c r="W149" s="11"/>
      <c r="X149" s="11"/>
      <c r="Y149" s="11"/>
      <c r="Z149" s="11"/>
    </row>
    <row r="150" spans="1:26" x14ac:dyDescent="0.2">
      <c r="A150" s="11"/>
      <c r="B150" s="96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Q150" s="22"/>
      <c r="R150" s="22"/>
      <c r="S150" s="11"/>
      <c r="T150" s="11"/>
      <c r="U150" s="11"/>
      <c r="V150" s="11"/>
      <c r="W150" s="11"/>
      <c r="X150" s="11"/>
      <c r="Y150" s="11"/>
      <c r="Z150" s="11"/>
    </row>
    <row r="151" spans="1:26" x14ac:dyDescent="0.2">
      <c r="A151" s="11"/>
      <c r="B151" s="96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Q151" s="22"/>
      <c r="R151" s="22"/>
      <c r="S151" s="11"/>
      <c r="T151" s="11"/>
      <c r="U151" s="11"/>
      <c r="V151" s="11"/>
      <c r="W151" s="11"/>
      <c r="X151" s="11"/>
      <c r="Y151" s="11"/>
      <c r="Z151" s="11"/>
    </row>
    <row r="152" spans="1:26" x14ac:dyDescent="0.2">
      <c r="A152" s="11"/>
      <c r="B152" s="96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Q152" s="22"/>
      <c r="R152" s="22"/>
      <c r="S152" s="11"/>
      <c r="T152" s="11"/>
      <c r="U152" s="11"/>
      <c r="V152" s="11"/>
      <c r="W152" s="11"/>
      <c r="X152" s="11"/>
      <c r="Y152" s="11"/>
      <c r="Z152" s="11"/>
    </row>
    <row r="153" spans="1:26" x14ac:dyDescent="0.2">
      <c r="A153" s="11"/>
      <c r="B153" s="96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Q153" s="22"/>
      <c r="R153" s="22"/>
      <c r="S153" s="11"/>
      <c r="T153" s="11"/>
      <c r="U153" s="11"/>
      <c r="V153" s="11"/>
      <c r="W153" s="11"/>
      <c r="X153" s="11"/>
      <c r="Y153" s="11"/>
      <c r="Z153" s="11"/>
    </row>
    <row r="154" spans="1:26" x14ac:dyDescent="0.2">
      <c r="A154" s="11"/>
      <c r="B154" s="96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Q154" s="22"/>
      <c r="R154" s="22"/>
      <c r="S154" s="11"/>
      <c r="T154" s="11"/>
      <c r="U154" s="11"/>
      <c r="V154" s="11"/>
      <c r="W154" s="11"/>
      <c r="X154" s="11"/>
      <c r="Y154" s="11"/>
      <c r="Z154" s="11"/>
    </row>
    <row r="155" spans="1:26" x14ac:dyDescent="0.2">
      <c r="A155" s="11"/>
      <c r="B155" s="96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Q155" s="22"/>
      <c r="R155" s="22"/>
      <c r="S155" s="11"/>
      <c r="T155" s="11"/>
      <c r="U155" s="11"/>
      <c r="V155" s="11"/>
      <c r="W155" s="11"/>
      <c r="X155" s="11"/>
      <c r="Y155" s="11"/>
      <c r="Z155" s="11"/>
    </row>
    <row r="156" spans="1:26" x14ac:dyDescent="0.2">
      <c r="A156" s="11"/>
      <c r="B156" s="96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Q156" s="22"/>
      <c r="R156" s="22"/>
      <c r="S156" s="11"/>
      <c r="T156" s="11"/>
      <c r="U156" s="11"/>
      <c r="V156" s="11"/>
      <c r="W156" s="11"/>
      <c r="X156" s="11"/>
      <c r="Y156" s="11"/>
      <c r="Z156" s="11"/>
    </row>
    <row r="157" spans="1:26" x14ac:dyDescent="0.2">
      <c r="A157" s="11"/>
      <c r="B157" s="96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Q157" s="22"/>
      <c r="R157" s="22"/>
      <c r="S157" s="11"/>
      <c r="T157" s="11"/>
      <c r="U157" s="11"/>
      <c r="V157" s="11"/>
      <c r="W157" s="11"/>
      <c r="X157" s="11"/>
      <c r="Y157" s="11"/>
      <c r="Z157" s="11"/>
    </row>
    <row r="158" spans="1:26" x14ac:dyDescent="0.2">
      <c r="A158" s="11"/>
      <c r="B158" s="96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Q158" s="22"/>
      <c r="R158" s="22"/>
      <c r="S158" s="11"/>
      <c r="T158" s="11"/>
      <c r="U158" s="11"/>
      <c r="V158" s="11"/>
      <c r="W158" s="11"/>
      <c r="X158" s="11"/>
      <c r="Y158" s="11"/>
      <c r="Z158" s="11"/>
    </row>
    <row r="159" spans="1:26" x14ac:dyDescent="0.2">
      <c r="A159" s="11"/>
      <c r="B159" s="96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Q159" s="22"/>
      <c r="R159" s="22"/>
      <c r="S159" s="11"/>
      <c r="T159" s="11"/>
      <c r="U159" s="11"/>
      <c r="V159" s="11"/>
      <c r="W159" s="11"/>
      <c r="X159" s="11"/>
      <c r="Y159" s="11"/>
      <c r="Z159" s="11"/>
    </row>
    <row r="160" spans="1:26" x14ac:dyDescent="0.2">
      <c r="A160" s="11"/>
      <c r="B160" s="96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Q160" s="22"/>
      <c r="R160" s="22"/>
      <c r="S160" s="11"/>
      <c r="T160" s="11"/>
      <c r="U160" s="11"/>
      <c r="V160" s="11"/>
      <c r="W160" s="11"/>
      <c r="X160" s="11"/>
      <c r="Y160" s="11"/>
      <c r="Z160" s="11"/>
    </row>
    <row r="161" spans="1:26" x14ac:dyDescent="0.2">
      <c r="A161" s="11"/>
      <c r="B161" s="96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Q161" s="22"/>
      <c r="R161" s="22"/>
      <c r="S161" s="11"/>
      <c r="T161" s="11"/>
      <c r="U161" s="11"/>
      <c r="V161" s="11"/>
      <c r="W161" s="11"/>
      <c r="X161" s="11"/>
      <c r="Y161" s="11"/>
      <c r="Z161" s="11"/>
    </row>
    <row r="162" spans="1:26" x14ac:dyDescent="0.2">
      <c r="A162" s="11"/>
      <c r="B162" s="96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Q162" s="22"/>
      <c r="R162" s="22"/>
      <c r="S162" s="11"/>
      <c r="T162" s="11"/>
      <c r="U162" s="11"/>
      <c r="V162" s="11"/>
      <c r="W162" s="11"/>
      <c r="X162" s="11"/>
      <c r="Y162" s="11"/>
      <c r="Z162" s="11"/>
    </row>
    <row r="163" spans="1:26" x14ac:dyDescent="0.2">
      <c r="A163" s="11"/>
      <c r="B163" s="96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Q163" s="22"/>
      <c r="R163" s="22"/>
      <c r="S163" s="11"/>
      <c r="T163" s="11"/>
      <c r="U163" s="11"/>
      <c r="V163" s="11"/>
      <c r="W163" s="11"/>
      <c r="X163" s="11"/>
      <c r="Y163" s="11"/>
      <c r="Z163" s="11"/>
    </row>
    <row r="164" spans="1:26" x14ac:dyDescent="0.2">
      <c r="A164" s="11"/>
      <c r="B164" s="96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Q164" s="22"/>
      <c r="R164" s="22"/>
      <c r="S164" s="11"/>
      <c r="T164" s="11"/>
      <c r="U164" s="11"/>
      <c r="V164" s="11"/>
      <c r="W164" s="11"/>
      <c r="X164" s="11"/>
      <c r="Y164" s="11"/>
      <c r="Z164" s="11"/>
    </row>
    <row r="165" spans="1:26" x14ac:dyDescent="0.2">
      <c r="A165" s="11"/>
      <c r="B165" s="96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Q165" s="22"/>
      <c r="R165" s="22"/>
      <c r="S165" s="11"/>
      <c r="T165" s="11"/>
      <c r="U165" s="11"/>
      <c r="V165" s="11"/>
      <c r="W165" s="11"/>
      <c r="X165" s="11"/>
      <c r="Y165" s="11"/>
      <c r="Z165" s="11"/>
    </row>
    <row r="166" spans="1:26" x14ac:dyDescent="0.2">
      <c r="A166" s="11"/>
      <c r="B166" s="96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Q166" s="22"/>
      <c r="R166" s="22"/>
      <c r="S166" s="11"/>
      <c r="T166" s="11"/>
      <c r="U166" s="11"/>
      <c r="V166" s="11"/>
      <c r="W166" s="11"/>
      <c r="X166" s="11"/>
      <c r="Y166" s="11"/>
      <c r="Z166" s="11"/>
    </row>
  </sheetData>
  <mergeCells count="10">
    <mergeCell ref="A1:S1"/>
    <mergeCell ref="A2:S2"/>
    <mergeCell ref="A3:A7"/>
    <mergeCell ref="M3:M7"/>
    <mergeCell ref="N3:N7"/>
    <mergeCell ref="P3:P7"/>
    <mergeCell ref="S3:S7"/>
    <mergeCell ref="O3:O7"/>
    <mergeCell ref="Q3:Q7"/>
    <mergeCell ref="R3:R7"/>
  </mergeCells>
  <phoneticPr fontId="34" type="noConversion"/>
  <pageMargins left="0.7" right="0.7" top="0.75" bottom="0.75" header="0.3" footer="0.3"/>
  <pageSetup paperSize="9"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B50"/>
  <sheetViews>
    <sheetView view="pageLayout" zoomScaleNormal="100" workbookViewId="0">
      <selection activeCell="L11" sqref="L11"/>
    </sheetView>
  </sheetViews>
  <sheetFormatPr defaultColWidth="9" defaultRowHeight="18.75" x14ac:dyDescent="0.45"/>
  <cols>
    <col min="1" max="1" width="3.75" style="44" customWidth="1"/>
    <col min="2" max="2" width="8" style="44" customWidth="1"/>
    <col min="3" max="10" width="3.875" style="44" customWidth="1"/>
    <col min="11" max="11" width="4.625" style="44" customWidth="1"/>
    <col min="12" max="12" width="4.75" style="44" customWidth="1"/>
    <col min="13" max="17" width="4.25" style="44" customWidth="1"/>
    <col min="18" max="18" width="3.5" style="44" customWidth="1"/>
    <col min="19" max="19" width="3.125" style="44" customWidth="1"/>
    <col min="20" max="20" width="3.25" style="44" customWidth="1"/>
    <col min="21" max="21" width="3.875" style="6" customWidth="1"/>
    <col min="22" max="16384" width="9" style="6"/>
  </cols>
  <sheetData>
    <row r="1" spans="1:28" ht="24" customHeight="1" thickBot="1" x14ac:dyDescent="0.5">
      <c r="A1" s="36"/>
      <c r="B1" s="36"/>
      <c r="C1" s="206" t="s">
        <v>44</v>
      </c>
      <c r="D1" s="207"/>
      <c r="E1" s="207"/>
      <c r="F1" s="207"/>
      <c r="G1" s="207"/>
      <c r="H1" s="207"/>
      <c r="I1" s="207"/>
      <c r="J1" s="207"/>
      <c r="K1" s="207"/>
      <c r="L1" s="207"/>
      <c r="M1" s="206" t="s">
        <v>45</v>
      </c>
      <c r="N1" s="207"/>
      <c r="O1" s="207"/>
      <c r="P1" s="207"/>
      <c r="Q1" s="207"/>
      <c r="R1" s="208" t="s">
        <v>60</v>
      </c>
      <c r="S1" s="208" t="s">
        <v>76</v>
      </c>
      <c r="T1" s="203" t="s">
        <v>31</v>
      </c>
    </row>
    <row r="2" spans="1:28" ht="95.25" customHeight="1" x14ac:dyDescent="0.45">
      <c r="A2" s="201" t="s">
        <v>42</v>
      </c>
      <c r="B2" s="201" t="s">
        <v>43</v>
      </c>
      <c r="C2" s="37" t="s">
        <v>74</v>
      </c>
      <c r="D2" s="37" t="s">
        <v>75</v>
      </c>
      <c r="E2" s="38" t="s">
        <v>63</v>
      </c>
      <c r="F2" s="38" t="s">
        <v>64</v>
      </c>
      <c r="G2" s="38" t="s">
        <v>65</v>
      </c>
      <c r="H2" s="38" t="s">
        <v>66</v>
      </c>
      <c r="I2" s="38" t="s">
        <v>67</v>
      </c>
      <c r="J2" s="38" t="s">
        <v>68</v>
      </c>
      <c r="K2" s="82" t="s">
        <v>60</v>
      </c>
      <c r="L2" s="82" t="s">
        <v>76</v>
      </c>
      <c r="M2" s="38" t="s">
        <v>69</v>
      </c>
      <c r="N2" s="38" t="s">
        <v>70</v>
      </c>
      <c r="O2" s="38" t="s">
        <v>71</v>
      </c>
      <c r="P2" s="38" t="s">
        <v>72</v>
      </c>
      <c r="Q2" s="38" t="s">
        <v>73</v>
      </c>
      <c r="R2" s="209"/>
      <c r="S2" s="209"/>
      <c r="T2" s="204"/>
    </row>
    <row r="3" spans="1:28" ht="12" customHeight="1" x14ac:dyDescent="0.45">
      <c r="A3" s="202"/>
      <c r="B3" s="202"/>
      <c r="C3" s="81">
        <v>3</v>
      </c>
      <c r="D3" s="81">
        <v>3</v>
      </c>
      <c r="E3" s="81">
        <v>3</v>
      </c>
      <c r="F3" s="81">
        <v>3</v>
      </c>
      <c r="G3" s="81">
        <v>3</v>
      </c>
      <c r="H3" s="81">
        <v>3</v>
      </c>
      <c r="I3" s="81">
        <v>3</v>
      </c>
      <c r="J3" s="81">
        <v>3</v>
      </c>
      <c r="K3" s="81">
        <f>SUM(C3:J3)</f>
        <v>24</v>
      </c>
      <c r="L3" s="81" t="str">
        <f>IF(K3&gt;=20,"3",IF(K3&gt;=15,"2",IF(K3&gt;=12,"1",IF(K3&gt;=0,"0"))))</f>
        <v>3</v>
      </c>
      <c r="M3" s="81">
        <v>9</v>
      </c>
      <c r="N3" s="81">
        <v>6</v>
      </c>
      <c r="O3" s="81">
        <v>9</v>
      </c>
      <c r="P3" s="81">
        <v>6</v>
      </c>
      <c r="Q3" s="81">
        <v>6</v>
      </c>
      <c r="R3" s="83">
        <f>SUM(M3:Q3)</f>
        <v>36</v>
      </c>
      <c r="S3" s="83" t="str">
        <f>IF(R3&gt;=30,"3",IF(R3&gt;=23,"2",IF(R3&gt;=18,"1",IF(R3&gt;=0,"0",))))</f>
        <v>3</v>
      </c>
      <c r="T3" s="205"/>
    </row>
    <row r="4" spans="1:28" ht="12" hidden="1" customHeight="1" x14ac:dyDescent="0.45">
      <c r="A4" s="33"/>
      <c r="B4" s="33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40"/>
      <c r="S4" s="40"/>
      <c r="T4" s="41"/>
    </row>
    <row r="5" spans="1:28" ht="12" hidden="1" customHeight="1" x14ac:dyDescent="0.45">
      <c r="A5" s="33"/>
      <c r="B5" s="33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40"/>
      <c r="S5" s="40"/>
      <c r="T5" s="41"/>
    </row>
    <row r="6" spans="1:28" ht="12" customHeight="1" x14ac:dyDescent="0.45">
      <c r="A6" s="32">
        <f>IF('1-4'!A5&lt;&gt;"", '1-4'!A5, "")</f>
        <v>1</v>
      </c>
      <c r="B6" s="32">
        <f>IF('1-4'!A5&lt;&gt;"", '1-4'!B5, "")</f>
        <v>69001</v>
      </c>
      <c r="C6" s="21">
        <v>3</v>
      </c>
      <c r="D6" s="21">
        <v>3</v>
      </c>
      <c r="E6" s="21">
        <v>3</v>
      </c>
      <c r="F6" s="21">
        <v>3</v>
      </c>
      <c r="G6" s="21">
        <v>3</v>
      </c>
      <c r="H6" s="21">
        <v>3</v>
      </c>
      <c r="I6" s="21">
        <v>3</v>
      </c>
      <c r="J6" s="21">
        <v>3</v>
      </c>
      <c r="K6" s="34">
        <f>IF('1-4'!$A5="","", IF(COUNT(C6:J6)=0,"", SUM(C6:J6)))</f>
        <v>24</v>
      </c>
      <c r="L6" s="34" cm="1">
        <f t="array" ref="L6">IF('1-4'!$A5="","", _xlfn.IFS(K6="","", K6&gt;=20,3, K6&gt;=15,2, K6&gt;=12,1, K6&gt;=0,0))</f>
        <v>3</v>
      </c>
      <c r="M6" s="21">
        <v>9</v>
      </c>
      <c r="N6" s="21">
        <v>6</v>
      </c>
      <c r="O6" s="21">
        <v>9</v>
      </c>
      <c r="P6" s="21">
        <v>6</v>
      </c>
      <c r="Q6" s="21">
        <v>6</v>
      </c>
      <c r="R6" s="34">
        <f>IF('1-4'!$A5="","", IF(COUNT(M6:Q6)=0,"", SUM(M6:Q6)))</f>
        <v>36</v>
      </c>
      <c r="S6" s="42" cm="1">
        <f t="array" ref="S6">IF('1-4'!$A5="","", _xlfn.IFS(R6="","", R6&gt;=30,3, R6&gt;=23,2, R6&gt;=18,1, R6&gt;=0,0))</f>
        <v>3</v>
      </c>
      <c r="T6" s="43"/>
    </row>
    <row r="7" spans="1:28" ht="12" customHeight="1" x14ac:dyDescent="0.45">
      <c r="A7" s="32">
        <f>IF('1-4'!A6&lt;&gt;"", '1-4'!A6, "")</f>
        <v>2</v>
      </c>
      <c r="B7" s="32">
        <f>IF('1-4'!A6&lt;&gt;"", '1-4'!B6, "")</f>
        <v>69002</v>
      </c>
      <c r="C7" s="21">
        <v>1</v>
      </c>
      <c r="D7" s="21">
        <v>1</v>
      </c>
      <c r="E7" s="21">
        <v>3</v>
      </c>
      <c r="F7" s="21">
        <v>3</v>
      </c>
      <c r="G7" s="21">
        <v>1</v>
      </c>
      <c r="H7" s="21">
        <v>2</v>
      </c>
      <c r="I7" s="21">
        <v>3</v>
      </c>
      <c r="J7" s="21">
        <v>1</v>
      </c>
      <c r="K7" s="34">
        <f>IF('1-4'!$A6="","", IF(COUNT(C7:J7)=0,"", SUM(C7:J7)))</f>
        <v>15</v>
      </c>
      <c r="L7" s="34" cm="1">
        <f t="array" ref="L7">IF('1-4'!$A6="","", _xlfn.IFS(K7="","", K7&gt;=20,3, K7&gt;=15,2, K7&gt;=12,1, K7&gt;=0,0))</f>
        <v>2</v>
      </c>
      <c r="M7" s="21">
        <v>6</v>
      </c>
      <c r="N7" s="21">
        <v>3</v>
      </c>
      <c r="O7" s="21">
        <v>8</v>
      </c>
      <c r="P7" s="21">
        <v>3</v>
      </c>
      <c r="Q7" s="21">
        <v>3</v>
      </c>
      <c r="R7" s="34">
        <f>IF('1-4'!$A6="","", IF(COUNT(M7:Q7)=0,"", SUM(M7:Q7)))</f>
        <v>23</v>
      </c>
      <c r="S7" s="42" cm="1">
        <f t="array" ref="S7">IF('1-4'!$A6="","", _xlfn.IFS(R7="","", R7&gt;=30,3, R7&gt;=23,2, R7&gt;=18,1, R7&gt;=0,0))</f>
        <v>2</v>
      </c>
      <c r="T7" s="43"/>
    </row>
    <row r="8" spans="1:28" ht="12" customHeight="1" x14ac:dyDescent="0.45">
      <c r="A8" s="32">
        <f>IF('1-4'!A7&lt;&gt;"", '1-4'!A7, "")</f>
        <v>3</v>
      </c>
      <c r="B8" s="32">
        <f>IF('1-4'!A7&lt;&gt;"", '1-4'!B7, "")</f>
        <v>69003</v>
      </c>
      <c r="C8" s="21"/>
      <c r="D8" s="21"/>
      <c r="E8" s="21"/>
      <c r="F8" s="21"/>
      <c r="G8" s="21"/>
      <c r="H8" s="21"/>
      <c r="I8" s="21"/>
      <c r="J8" s="21"/>
      <c r="K8" s="34" t="str">
        <f>IF('1-4'!$A7="","", IF(COUNT(C8:J8)=0,"", SUM(C8:J8)))</f>
        <v/>
      </c>
      <c r="L8" s="34" t="str" cm="1">
        <f t="array" ref="L8">IF('1-4'!$A7="","", _xlfn.IFS(K8="","", K8&gt;=20,3, K8&gt;=15,2, K8&gt;=12,1, K8&gt;=0,0))</f>
        <v/>
      </c>
      <c r="M8" s="21">
        <v>7</v>
      </c>
      <c r="N8" s="21">
        <v>5</v>
      </c>
      <c r="O8" s="21">
        <v>4</v>
      </c>
      <c r="P8" s="21">
        <v>3</v>
      </c>
      <c r="Q8" s="21">
        <v>6</v>
      </c>
      <c r="R8" s="34">
        <f>IF('1-4'!$A7="","", IF(COUNT(M8:Q8)=0,"", SUM(M8:Q8)))</f>
        <v>25</v>
      </c>
      <c r="S8" s="42" cm="1">
        <f t="array" ref="S8">IF('1-4'!$A7="","", _xlfn.IFS(R8="","", R8&gt;=30,3, R8&gt;=23,2, R8&gt;=18,1, R8&gt;=0,0))</f>
        <v>2</v>
      </c>
      <c r="T8" s="43"/>
    </row>
    <row r="9" spans="1:28" ht="12" customHeight="1" x14ac:dyDescent="0.45">
      <c r="A9" s="32">
        <f>IF('1-4'!A8&lt;&gt;"", '1-4'!A8, "")</f>
        <v>4</v>
      </c>
      <c r="B9" s="32">
        <f>IF('1-4'!A8&lt;&gt;"", '1-4'!B8, "")</f>
        <v>69004</v>
      </c>
      <c r="C9" s="21"/>
      <c r="D9" s="21"/>
      <c r="E9" s="21"/>
      <c r="F9" s="21"/>
      <c r="G9" s="21"/>
      <c r="H9" s="21"/>
      <c r="I9" s="21"/>
      <c r="J9" s="21"/>
      <c r="K9" s="34" t="str">
        <f>IF('1-4'!$A8="","", IF(COUNT(C9:J9)=0,"", SUM(C9:J9)))</f>
        <v/>
      </c>
      <c r="L9" s="34" t="str" cm="1">
        <f t="array" ref="L9">IF('1-4'!$A8="","", _xlfn.IFS(K9="","", K9&gt;=20,3, K9&gt;=15,2, K9&gt;=12,1, K9&gt;=0,0))</f>
        <v/>
      </c>
      <c r="M9" s="21"/>
      <c r="N9" s="21"/>
      <c r="O9" s="21"/>
      <c r="P9" s="21"/>
      <c r="Q9" s="21"/>
      <c r="R9" s="34" t="str">
        <f>IF('1-4'!$A8="","", IF(COUNT(M9:Q9)=0,"", SUM(M9:Q9)))</f>
        <v/>
      </c>
      <c r="S9" s="42" t="str" cm="1">
        <f t="array" ref="S9">IF('1-4'!$A8="","", _xlfn.IFS(R9="","", R9&gt;=30,3, R9&gt;=23,2, R9&gt;=18,1, R9&gt;=0,0))</f>
        <v/>
      </c>
      <c r="T9" s="43"/>
      <c r="AB9" s="7"/>
    </row>
    <row r="10" spans="1:28" ht="12" customHeight="1" x14ac:dyDescent="0.45">
      <c r="A10" s="32">
        <f>IF('1-4'!A9&lt;&gt;"", '1-4'!A9, "")</f>
        <v>5</v>
      </c>
      <c r="B10" s="32">
        <f>IF('1-4'!A9&lt;&gt;"", '1-4'!B9, "")</f>
        <v>69005</v>
      </c>
      <c r="C10" s="21"/>
      <c r="D10" s="21"/>
      <c r="E10" s="21"/>
      <c r="F10" s="21"/>
      <c r="G10" s="21"/>
      <c r="H10" s="21"/>
      <c r="I10" s="21"/>
      <c r="J10" s="21"/>
      <c r="K10" s="34" t="str">
        <f>IF('1-4'!$A9="","", IF(COUNT(C10:J10)=0,"", SUM(C10:J10)))</f>
        <v/>
      </c>
      <c r="L10" s="34" t="str" cm="1">
        <f t="array" ref="L10">IF('1-4'!$A9="","", _xlfn.IFS(K10="","", K10&gt;=20,3, K10&gt;=15,2, K10&gt;=12,1, K10&gt;=0,0))</f>
        <v/>
      </c>
      <c r="M10" s="21"/>
      <c r="N10" s="21"/>
      <c r="O10" s="21"/>
      <c r="P10" s="21"/>
      <c r="Q10" s="21"/>
      <c r="R10" s="34" t="str">
        <f>IF('1-4'!$A9="","", IF(COUNT(M10:Q10)=0,"", SUM(M10:Q10)))</f>
        <v/>
      </c>
      <c r="S10" s="42" t="str" cm="1">
        <f t="array" ref="S10">IF('1-4'!$A9="","", _xlfn.IFS(R10="","", R10&gt;=30,3, R10&gt;=23,2, R10&gt;=18,1, R10&gt;=0,0))</f>
        <v/>
      </c>
      <c r="T10" s="43"/>
    </row>
    <row r="11" spans="1:28" ht="12" customHeight="1" x14ac:dyDescent="0.45">
      <c r="A11" s="32">
        <f>IF('1-4'!A10&lt;&gt;"", '1-4'!A10, "")</f>
        <v>6</v>
      </c>
      <c r="B11" s="32">
        <f>IF('1-4'!A10&lt;&gt;"", '1-4'!B10, "")</f>
        <v>69006</v>
      </c>
      <c r="C11" s="21"/>
      <c r="D11" s="21"/>
      <c r="E11" s="21"/>
      <c r="F11" s="21"/>
      <c r="G11" s="21"/>
      <c r="H11" s="21"/>
      <c r="I11" s="21"/>
      <c r="J11" s="21"/>
      <c r="K11" s="34" t="str">
        <f>IF('1-4'!$A10="","", IF(COUNT(C11:J11)=0,"", SUM(C11:J11)))</f>
        <v/>
      </c>
      <c r="L11" s="34" t="str" cm="1">
        <f t="array" ref="L11">IF('1-4'!$A10="","", _xlfn.IFS(K11="","", K11&gt;=20,3, K11&gt;=15,2, K11&gt;=12,1, K11&gt;=0,0))</f>
        <v/>
      </c>
      <c r="M11" s="21"/>
      <c r="N11" s="21"/>
      <c r="O11" s="21"/>
      <c r="P11" s="21"/>
      <c r="Q11" s="21"/>
      <c r="R11" s="34" t="str">
        <f>IF('1-4'!$A10="","", IF(COUNT(M11:Q11)=0,"", SUM(M11:Q11)))</f>
        <v/>
      </c>
      <c r="S11" s="42" t="str" cm="1">
        <f t="array" ref="S11">IF('1-4'!$A10="","", _xlfn.IFS(R11="","", R11&gt;=30,3, R11&gt;=23,2, R11&gt;=18,1, R11&gt;=0,0))</f>
        <v/>
      </c>
      <c r="T11" s="43"/>
    </row>
    <row r="12" spans="1:28" ht="12" customHeight="1" x14ac:dyDescent="0.45">
      <c r="A12" s="32">
        <f>IF('1-4'!A11&lt;&gt;"", '1-4'!A11, "")</f>
        <v>7</v>
      </c>
      <c r="B12" s="32">
        <f>IF('1-4'!A11&lt;&gt;"", '1-4'!B11, "")</f>
        <v>69007</v>
      </c>
      <c r="C12" s="21"/>
      <c r="D12" s="21"/>
      <c r="E12" s="21"/>
      <c r="F12" s="21"/>
      <c r="G12" s="21"/>
      <c r="H12" s="21"/>
      <c r="I12" s="21"/>
      <c r="J12" s="21"/>
      <c r="K12" s="34" t="str">
        <f>IF('1-4'!$A11="","", IF(COUNT(C12:J12)=0,"", SUM(C12:J12)))</f>
        <v/>
      </c>
      <c r="L12" s="34" t="str" cm="1">
        <f t="array" ref="L12">IF('1-4'!$A11="","", _xlfn.IFS(K12="","", K12&gt;=20,3, K12&gt;=15,2, K12&gt;=12,1, K12&gt;=0,0))</f>
        <v/>
      </c>
      <c r="M12" s="21"/>
      <c r="N12" s="21"/>
      <c r="O12" s="21"/>
      <c r="P12" s="21"/>
      <c r="Q12" s="21"/>
      <c r="R12" s="34" t="str">
        <f>IF('1-4'!$A11="","", IF(COUNT(M12:Q12)=0,"", SUM(M12:Q12)))</f>
        <v/>
      </c>
      <c r="S12" s="42" t="str" cm="1">
        <f t="array" ref="S12">IF('1-4'!$A11="","", _xlfn.IFS(R12="","", R12&gt;=30,3, R12&gt;=23,2, R12&gt;=18,1, R12&gt;=0,0))</f>
        <v/>
      </c>
      <c r="T12" s="43"/>
    </row>
    <row r="13" spans="1:28" ht="12" customHeight="1" x14ac:dyDescent="0.45">
      <c r="A13" s="32">
        <f>IF('1-4'!A12&lt;&gt;"", '1-4'!A12, "")</f>
        <v>8</v>
      </c>
      <c r="B13" s="32">
        <f>IF('1-4'!A12&lt;&gt;"", '1-4'!B12, "")</f>
        <v>69008</v>
      </c>
      <c r="C13" s="21"/>
      <c r="D13" s="21"/>
      <c r="E13" s="21"/>
      <c r="F13" s="21"/>
      <c r="G13" s="21"/>
      <c r="H13" s="21"/>
      <c r="I13" s="21"/>
      <c r="J13" s="21"/>
      <c r="K13" s="34" t="str">
        <f>IF('1-4'!$A12="","", IF(COUNT(C13:J13)=0,"", SUM(C13:J13)))</f>
        <v/>
      </c>
      <c r="L13" s="34" t="str" cm="1">
        <f t="array" ref="L13">IF('1-4'!$A12="","", _xlfn.IFS(K13="","", K13&gt;=20,3, K13&gt;=15,2, K13&gt;=12,1, K13&gt;=0,0))</f>
        <v/>
      </c>
      <c r="M13" s="21"/>
      <c r="N13" s="21"/>
      <c r="O13" s="21"/>
      <c r="P13" s="21"/>
      <c r="Q13" s="21"/>
      <c r="R13" s="34" t="str">
        <f>IF('1-4'!$A12="","", IF(COUNT(M13:Q13)=0,"", SUM(M13:Q13)))</f>
        <v/>
      </c>
      <c r="S13" s="42" t="str" cm="1">
        <f t="array" ref="S13">IF('1-4'!$A12="","", _xlfn.IFS(R13="","", R13&gt;=30,3, R13&gt;=23,2, R13&gt;=18,1, R13&gt;=0,0))</f>
        <v/>
      </c>
      <c r="T13" s="43"/>
    </row>
    <row r="14" spans="1:28" ht="12" customHeight="1" x14ac:dyDescent="0.45">
      <c r="A14" s="32">
        <f>IF('1-4'!A13&lt;&gt;"", '1-4'!A13, "")</f>
        <v>9</v>
      </c>
      <c r="B14" s="32">
        <f>IF('1-4'!A13&lt;&gt;"", '1-4'!B13, "")</f>
        <v>69009</v>
      </c>
      <c r="C14" s="21"/>
      <c r="D14" s="21"/>
      <c r="E14" s="21"/>
      <c r="F14" s="21"/>
      <c r="G14" s="21"/>
      <c r="H14" s="21"/>
      <c r="I14" s="21"/>
      <c r="J14" s="21"/>
      <c r="K14" s="34" t="str">
        <f>IF('1-4'!$A13="","", IF(COUNT(C14:J14)=0,"", SUM(C14:J14)))</f>
        <v/>
      </c>
      <c r="L14" s="34" t="str" cm="1">
        <f t="array" ref="L14">IF('1-4'!$A13="","", _xlfn.IFS(K14="","", K14&gt;=20,3, K14&gt;=15,2, K14&gt;=12,1, K14&gt;=0,0))</f>
        <v/>
      </c>
      <c r="M14" s="21"/>
      <c r="N14" s="21"/>
      <c r="O14" s="21"/>
      <c r="P14" s="21"/>
      <c r="Q14" s="21"/>
      <c r="R14" s="34" t="str">
        <f>IF('1-4'!$A13="","", IF(COUNT(M14:Q14)=0,"", SUM(M14:Q14)))</f>
        <v/>
      </c>
      <c r="S14" s="42" t="str" cm="1">
        <f t="array" ref="S14">IF('1-4'!$A13="","", _xlfn.IFS(R14="","", R14&gt;=30,3, R14&gt;=23,2, R14&gt;=18,1, R14&gt;=0,0))</f>
        <v/>
      </c>
      <c r="T14" s="43"/>
    </row>
    <row r="15" spans="1:28" ht="12" customHeight="1" x14ac:dyDescent="0.45">
      <c r="A15" s="32">
        <f>IF('1-4'!A14&lt;&gt;"", '1-4'!A14, "")</f>
        <v>10</v>
      </c>
      <c r="B15" s="32">
        <f>IF('1-4'!A14&lt;&gt;"", '1-4'!B14, "")</f>
        <v>69010</v>
      </c>
      <c r="C15" s="21"/>
      <c r="D15" s="21"/>
      <c r="E15" s="21"/>
      <c r="F15" s="21"/>
      <c r="G15" s="21"/>
      <c r="H15" s="21"/>
      <c r="I15" s="21"/>
      <c r="J15" s="21"/>
      <c r="K15" s="34" t="str">
        <f>IF('1-4'!$A14="","", IF(COUNT(C15:J15)=0,"", SUM(C15:J15)))</f>
        <v/>
      </c>
      <c r="L15" s="34" t="str" cm="1">
        <f t="array" ref="L15">IF('1-4'!$A14="","", _xlfn.IFS(K15="","", K15&gt;=20,3, K15&gt;=15,2, K15&gt;=12,1, K15&gt;=0,0))</f>
        <v/>
      </c>
      <c r="M15" s="21"/>
      <c r="N15" s="21"/>
      <c r="O15" s="21"/>
      <c r="P15" s="21"/>
      <c r="Q15" s="21"/>
      <c r="R15" s="34" t="str">
        <f>IF('1-4'!$A14="","", IF(COUNT(M15:Q15)=0,"", SUM(M15:Q15)))</f>
        <v/>
      </c>
      <c r="S15" s="42" t="str" cm="1">
        <f t="array" ref="S15">IF('1-4'!$A14="","", _xlfn.IFS(R15="","", R15&gt;=30,3, R15&gt;=23,2, R15&gt;=18,1, R15&gt;=0,0))</f>
        <v/>
      </c>
      <c r="T15" s="43"/>
    </row>
    <row r="16" spans="1:28" ht="12" customHeight="1" x14ac:dyDescent="0.45">
      <c r="A16" s="32">
        <f>IF('1-4'!A15&lt;&gt;"", '1-4'!A15, "")</f>
        <v>11</v>
      </c>
      <c r="B16" s="32">
        <f>IF('1-4'!A15&lt;&gt;"", '1-4'!B15, "")</f>
        <v>69011</v>
      </c>
      <c r="C16" s="21"/>
      <c r="D16" s="21"/>
      <c r="E16" s="21"/>
      <c r="F16" s="21"/>
      <c r="G16" s="21"/>
      <c r="H16" s="21"/>
      <c r="I16" s="21"/>
      <c r="J16" s="21"/>
      <c r="K16" s="34" t="str">
        <f>IF('1-4'!$A15="","", IF(COUNT(C16:J16)=0,"", SUM(C16:J16)))</f>
        <v/>
      </c>
      <c r="L16" s="34" t="str" cm="1">
        <f t="array" ref="L16">IF('1-4'!$A15="","", _xlfn.IFS(K16="","", K16&gt;=20,3, K16&gt;=15,2, K16&gt;=12,1, K16&gt;=0,0))</f>
        <v/>
      </c>
      <c r="M16" s="21"/>
      <c r="N16" s="21"/>
      <c r="O16" s="21"/>
      <c r="P16" s="21"/>
      <c r="Q16" s="21"/>
      <c r="R16" s="34" t="str">
        <f>IF('1-4'!$A15="","", IF(COUNT(M16:Q16)=0,"", SUM(M16:Q16)))</f>
        <v/>
      </c>
      <c r="S16" s="42" t="str" cm="1">
        <f t="array" ref="S16">IF('1-4'!$A15="","", _xlfn.IFS(R16="","", R16&gt;=30,3, R16&gt;=23,2, R16&gt;=18,1, R16&gt;=0,0))</f>
        <v/>
      </c>
      <c r="T16" s="43"/>
    </row>
    <row r="17" spans="1:20" ht="12" customHeight="1" x14ac:dyDescent="0.45">
      <c r="A17" s="32">
        <f>IF('1-4'!A16&lt;&gt;"", '1-4'!A16, "")</f>
        <v>12</v>
      </c>
      <c r="B17" s="32">
        <f>IF('1-4'!A16&lt;&gt;"", '1-4'!B16, "")</f>
        <v>69012</v>
      </c>
      <c r="C17" s="21"/>
      <c r="D17" s="21"/>
      <c r="E17" s="21"/>
      <c r="F17" s="21"/>
      <c r="G17" s="21"/>
      <c r="H17" s="21"/>
      <c r="I17" s="21"/>
      <c r="J17" s="21"/>
      <c r="K17" s="34" t="str">
        <f>IF('1-4'!$A16="","", IF(COUNT(C17:J17)=0,"", SUM(C17:J17)))</f>
        <v/>
      </c>
      <c r="L17" s="34" t="str" cm="1">
        <f t="array" ref="L17">IF('1-4'!$A16="","", _xlfn.IFS(K17="","", K17&gt;=20,3, K17&gt;=15,2, K17&gt;=12,1, K17&gt;=0,0))</f>
        <v/>
      </c>
      <c r="M17" s="21"/>
      <c r="N17" s="21"/>
      <c r="O17" s="21"/>
      <c r="P17" s="21"/>
      <c r="Q17" s="21"/>
      <c r="R17" s="34" t="str">
        <f>IF('1-4'!$A16="","", IF(COUNT(M17:Q17)=0,"", SUM(M17:Q17)))</f>
        <v/>
      </c>
      <c r="S17" s="42" t="str" cm="1">
        <f t="array" ref="S17">IF('1-4'!$A16="","", _xlfn.IFS(R17="","", R17&gt;=30,3, R17&gt;=23,2, R17&gt;=18,1, R17&gt;=0,0))</f>
        <v/>
      </c>
      <c r="T17" s="43"/>
    </row>
    <row r="18" spans="1:20" ht="12" customHeight="1" x14ac:dyDescent="0.45">
      <c r="A18" s="32">
        <f>IF('1-4'!A17&lt;&gt;"", '1-4'!A17, "")</f>
        <v>13</v>
      </c>
      <c r="B18" s="32">
        <f>IF('1-4'!A17&lt;&gt;"", '1-4'!B17, "")</f>
        <v>69013</v>
      </c>
      <c r="C18" s="21"/>
      <c r="D18" s="21"/>
      <c r="E18" s="21"/>
      <c r="F18" s="21"/>
      <c r="G18" s="21"/>
      <c r="H18" s="21"/>
      <c r="I18" s="21"/>
      <c r="J18" s="21"/>
      <c r="K18" s="34" t="str">
        <f>IF('1-4'!$A17="","", IF(COUNT(C18:J18)=0,"", SUM(C18:J18)))</f>
        <v/>
      </c>
      <c r="L18" s="34" t="str" cm="1">
        <f t="array" ref="L18">IF('1-4'!$A17="","", _xlfn.IFS(K18="","", K18&gt;=20,3, K18&gt;=15,2, K18&gt;=12,1, K18&gt;=0,0))</f>
        <v/>
      </c>
      <c r="M18" s="21"/>
      <c r="N18" s="21"/>
      <c r="O18" s="21"/>
      <c r="P18" s="21"/>
      <c r="Q18" s="21"/>
      <c r="R18" s="34" t="str">
        <f>IF('1-4'!$A17="","", IF(COUNT(M18:Q18)=0,"", SUM(M18:Q18)))</f>
        <v/>
      </c>
      <c r="S18" s="42" t="str" cm="1">
        <f t="array" ref="S18">IF('1-4'!$A17="","", _xlfn.IFS(R18="","", R18&gt;=30,3, R18&gt;=23,2, R18&gt;=18,1, R18&gt;=0,0))</f>
        <v/>
      </c>
      <c r="T18" s="43"/>
    </row>
    <row r="19" spans="1:20" ht="12" customHeight="1" x14ac:dyDescent="0.45">
      <c r="A19" s="32">
        <f>IF('1-4'!A18&lt;&gt;"", '1-4'!A18, "")</f>
        <v>14</v>
      </c>
      <c r="B19" s="32">
        <f>IF('1-4'!A18&lt;&gt;"", '1-4'!B18, "")</f>
        <v>69014</v>
      </c>
      <c r="C19" s="21"/>
      <c r="D19" s="21"/>
      <c r="E19" s="21"/>
      <c r="F19" s="21"/>
      <c r="G19" s="21"/>
      <c r="H19" s="21"/>
      <c r="I19" s="21"/>
      <c r="J19" s="21"/>
      <c r="K19" s="34" t="str">
        <f>IF('1-4'!$A18="","", IF(COUNT(C19:J19)=0,"", SUM(C19:J19)))</f>
        <v/>
      </c>
      <c r="L19" s="34" t="str" cm="1">
        <f t="array" ref="L19">IF('1-4'!$A18="","", _xlfn.IFS(K19="","", K19&gt;=20,3, K19&gt;=15,2, K19&gt;=12,1, K19&gt;=0,0))</f>
        <v/>
      </c>
      <c r="M19" s="21"/>
      <c r="N19" s="21"/>
      <c r="O19" s="21"/>
      <c r="P19" s="21"/>
      <c r="Q19" s="21"/>
      <c r="R19" s="34" t="str">
        <f>IF('1-4'!$A18="","", IF(COUNT(M19:Q19)=0,"", SUM(M19:Q19)))</f>
        <v/>
      </c>
      <c r="S19" s="42" t="str" cm="1">
        <f t="array" ref="S19">IF('1-4'!$A18="","", _xlfn.IFS(R19="","", R19&gt;=30,3, R19&gt;=23,2, R19&gt;=18,1, R19&gt;=0,0))</f>
        <v/>
      </c>
      <c r="T19" s="43"/>
    </row>
    <row r="20" spans="1:20" ht="12" customHeight="1" x14ac:dyDescent="0.45">
      <c r="A20" s="32">
        <f>IF('1-4'!A19&lt;&gt;"", '1-4'!A19, "")</f>
        <v>15</v>
      </c>
      <c r="B20" s="32">
        <f>IF('1-4'!A19&lt;&gt;"", '1-4'!B19, "")</f>
        <v>69015</v>
      </c>
      <c r="C20" s="21"/>
      <c r="D20" s="21"/>
      <c r="E20" s="21"/>
      <c r="F20" s="21"/>
      <c r="G20" s="21"/>
      <c r="H20" s="21"/>
      <c r="I20" s="21"/>
      <c r="J20" s="21"/>
      <c r="K20" s="34" t="str">
        <f>IF('1-4'!$A19="","", IF(COUNT(C20:J20)=0,"", SUM(C20:J20)))</f>
        <v/>
      </c>
      <c r="L20" s="34" t="str" cm="1">
        <f t="array" ref="L20">IF('1-4'!$A19="","", _xlfn.IFS(K20="","", K20&gt;=20,3, K20&gt;=15,2, K20&gt;=12,1, K20&gt;=0,0))</f>
        <v/>
      </c>
      <c r="M20" s="21"/>
      <c r="N20" s="21"/>
      <c r="O20" s="21"/>
      <c r="P20" s="21"/>
      <c r="Q20" s="21"/>
      <c r="R20" s="34" t="str">
        <f>IF('1-4'!$A19="","", IF(COUNT(M20:Q20)=0,"", SUM(M20:Q20)))</f>
        <v/>
      </c>
      <c r="S20" s="42" t="str" cm="1">
        <f t="array" ref="S20">IF('1-4'!$A19="","", _xlfn.IFS(R20="","", R20&gt;=30,3, R20&gt;=23,2, R20&gt;=18,1, R20&gt;=0,0))</f>
        <v/>
      </c>
      <c r="T20" s="43"/>
    </row>
    <row r="21" spans="1:20" ht="12" customHeight="1" x14ac:dyDescent="0.45">
      <c r="A21" s="32">
        <f>IF('1-4'!A20&lt;&gt;"", '1-4'!A20, "")</f>
        <v>16</v>
      </c>
      <c r="B21" s="32">
        <f>IF('1-4'!A20&lt;&gt;"", '1-4'!B20, "")</f>
        <v>69016</v>
      </c>
      <c r="C21" s="21"/>
      <c r="D21" s="21"/>
      <c r="E21" s="21"/>
      <c r="F21" s="21"/>
      <c r="G21" s="21"/>
      <c r="H21" s="21"/>
      <c r="I21" s="21"/>
      <c r="J21" s="21"/>
      <c r="K21" s="34" t="str">
        <f>IF('1-4'!$A20="","", IF(COUNT(C21:J21)=0,"", SUM(C21:J21)))</f>
        <v/>
      </c>
      <c r="L21" s="34" t="str" cm="1">
        <f t="array" ref="L21">IF('1-4'!$A20="","", _xlfn.IFS(K21="","", K21&gt;=20,3, K21&gt;=15,2, K21&gt;=12,1, K21&gt;=0,0))</f>
        <v/>
      </c>
      <c r="M21" s="21"/>
      <c r="N21" s="21"/>
      <c r="O21" s="21"/>
      <c r="P21" s="21"/>
      <c r="Q21" s="21"/>
      <c r="R21" s="34" t="str">
        <f>IF('1-4'!$A20="","", IF(COUNT(M21:Q21)=0,"", SUM(M21:Q21)))</f>
        <v/>
      </c>
      <c r="S21" s="42" t="str" cm="1">
        <f t="array" ref="S21">IF('1-4'!$A20="","", _xlfn.IFS(R21="","", R21&gt;=30,3, R21&gt;=23,2, R21&gt;=18,1, R21&gt;=0,0))</f>
        <v/>
      </c>
      <c r="T21" s="43"/>
    </row>
    <row r="22" spans="1:20" ht="12" customHeight="1" x14ac:dyDescent="0.45">
      <c r="A22" s="32">
        <f>IF('1-4'!A21&lt;&gt;"", '1-4'!A21, "")</f>
        <v>17</v>
      </c>
      <c r="B22" s="32">
        <f>IF('1-4'!A21&lt;&gt;"", '1-4'!B21, "")</f>
        <v>69017</v>
      </c>
      <c r="C22" s="21"/>
      <c r="D22" s="21"/>
      <c r="E22" s="21"/>
      <c r="F22" s="21"/>
      <c r="G22" s="21"/>
      <c r="H22" s="21"/>
      <c r="I22" s="21"/>
      <c r="J22" s="21"/>
      <c r="K22" s="34" t="str">
        <f>IF('1-4'!$A21="","", IF(COUNT(C22:J22)=0,"", SUM(C22:J22)))</f>
        <v/>
      </c>
      <c r="L22" s="34" t="str" cm="1">
        <f t="array" ref="L22">IF('1-4'!$A21="","", _xlfn.IFS(K22="","", K22&gt;=20,3, K22&gt;=15,2, K22&gt;=12,1, K22&gt;=0,0))</f>
        <v/>
      </c>
      <c r="M22" s="21"/>
      <c r="N22" s="21"/>
      <c r="O22" s="21"/>
      <c r="P22" s="21"/>
      <c r="Q22" s="21"/>
      <c r="R22" s="34" t="str">
        <f>IF('1-4'!$A21="","", IF(COUNT(M22:Q22)=0,"", SUM(M22:Q22)))</f>
        <v/>
      </c>
      <c r="S22" s="42" t="str" cm="1">
        <f t="array" ref="S22">IF('1-4'!$A21="","", _xlfn.IFS(R22="","", R22&gt;=30,3, R22&gt;=23,2, R22&gt;=18,1, R22&gt;=0,0))</f>
        <v/>
      </c>
      <c r="T22" s="43"/>
    </row>
    <row r="23" spans="1:20" ht="12" customHeight="1" x14ac:dyDescent="0.45">
      <c r="A23" s="32">
        <f>IF('1-4'!A22&lt;&gt;"", '1-4'!A22, "")</f>
        <v>18</v>
      </c>
      <c r="B23" s="32">
        <f>IF('1-4'!A22&lt;&gt;"", '1-4'!B22, "")</f>
        <v>69018</v>
      </c>
      <c r="C23" s="21"/>
      <c r="D23" s="21"/>
      <c r="E23" s="21"/>
      <c r="F23" s="21"/>
      <c r="G23" s="21"/>
      <c r="H23" s="21"/>
      <c r="I23" s="21"/>
      <c r="J23" s="21"/>
      <c r="K23" s="34" t="str">
        <f>IF('1-4'!$A22="","", IF(COUNT(C23:J23)=0,"", SUM(C23:J23)))</f>
        <v/>
      </c>
      <c r="L23" s="34" t="str" cm="1">
        <f t="array" ref="L23">IF('1-4'!$A22="","", _xlfn.IFS(K23="","", K23&gt;=20,3, K23&gt;=15,2, K23&gt;=12,1, K23&gt;=0,0))</f>
        <v/>
      </c>
      <c r="M23" s="21"/>
      <c r="N23" s="21"/>
      <c r="O23" s="21"/>
      <c r="P23" s="21"/>
      <c r="Q23" s="21"/>
      <c r="R23" s="34" t="str">
        <f>IF('1-4'!$A22="","", IF(COUNT(M23:Q23)=0,"", SUM(M23:Q23)))</f>
        <v/>
      </c>
      <c r="S23" s="42" t="str" cm="1">
        <f t="array" ref="S23">IF('1-4'!$A22="","", _xlfn.IFS(R23="","", R23&gt;=30,3, R23&gt;=23,2, R23&gt;=18,1, R23&gt;=0,0))</f>
        <v/>
      </c>
      <c r="T23" s="43"/>
    </row>
    <row r="24" spans="1:20" ht="12" customHeight="1" x14ac:dyDescent="0.45">
      <c r="A24" s="32">
        <f>IF('1-4'!A23&lt;&gt;"", '1-4'!A23, "")</f>
        <v>19</v>
      </c>
      <c r="B24" s="32">
        <f>IF('1-4'!A23&lt;&gt;"", '1-4'!B23, "")</f>
        <v>69019</v>
      </c>
      <c r="C24" s="21"/>
      <c r="D24" s="21"/>
      <c r="E24" s="21"/>
      <c r="F24" s="21"/>
      <c r="G24" s="21"/>
      <c r="H24" s="21"/>
      <c r="I24" s="21"/>
      <c r="J24" s="21"/>
      <c r="K24" s="34" t="str">
        <f>IF('1-4'!$A23="","", IF(COUNT(C24:J24)=0,"", SUM(C24:J24)))</f>
        <v/>
      </c>
      <c r="L24" s="34" t="str" cm="1">
        <f t="array" ref="L24">IF('1-4'!$A23="","", _xlfn.IFS(K24="","", K24&gt;=20,3, K24&gt;=15,2, K24&gt;=12,1, K24&gt;=0,0))</f>
        <v/>
      </c>
      <c r="M24" s="21"/>
      <c r="N24" s="21"/>
      <c r="O24" s="21"/>
      <c r="P24" s="21"/>
      <c r="Q24" s="21"/>
      <c r="R24" s="34" t="str">
        <f>IF('1-4'!$A23="","", IF(COUNT(M24:Q24)=0,"", SUM(M24:Q24)))</f>
        <v/>
      </c>
      <c r="S24" s="42" t="str" cm="1">
        <f t="array" ref="S24">IF('1-4'!$A23="","", _xlfn.IFS(R24="","", R24&gt;=30,3, R24&gt;=23,2, R24&gt;=18,1, R24&gt;=0,0))</f>
        <v/>
      </c>
      <c r="T24" s="43"/>
    </row>
    <row r="25" spans="1:20" ht="12" customHeight="1" x14ac:dyDescent="0.45">
      <c r="A25" s="32">
        <f>IF('1-4'!A24&lt;&gt;"", '1-4'!A24, "")</f>
        <v>20</v>
      </c>
      <c r="B25" s="32">
        <f>IF('1-4'!A24&lt;&gt;"", '1-4'!B24, "")</f>
        <v>69020</v>
      </c>
      <c r="C25" s="21"/>
      <c r="D25" s="21"/>
      <c r="E25" s="21"/>
      <c r="F25" s="21"/>
      <c r="G25" s="21"/>
      <c r="H25" s="21"/>
      <c r="I25" s="21"/>
      <c r="J25" s="21"/>
      <c r="K25" s="34" t="str">
        <f>IF('1-4'!$A24="","", IF(COUNT(C25:J25)=0,"", SUM(C25:J25)))</f>
        <v/>
      </c>
      <c r="L25" s="34" t="str" cm="1">
        <f t="array" ref="L25">IF('1-4'!$A24="","", _xlfn.IFS(K25="","", K25&gt;=20,3, K25&gt;=15,2, K25&gt;=12,1, K25&gt;=0,0))</f>
        <v/>
      </c>
      <c r="M25" s="21"/>
      <c r="N25" s="21"/>
      <c r="O25" s="21"/>
      <c r="P25" s="21"/>
      <c r="Q25" s="21"/>
      <c r="R25" s="34" t="str">
        <f>IF('1-4'!$A24="","", IF(COUNT(M25:Q25)=0,"", SUM(M25:Q25)))</f>
        <v/>
      </c>
      <c r="S25" s="42" t="str" cm="1">
        <f t="array" ref="S25">IF('1-4'!$A24="","", _xlfn.IFS(R25="","", R25&gt;=30,3, R25&gt;=23,2, R25&gt;=18,1, R25&gt;=0,0))</f>
        <v/>
      </c>
      <c r="T25" s="43"/>
    </row>
    <row r="26" spans="1:20" ht="12" customHeight="1" x14ac:dyDescent="0.45">
      <c r="A26" s="32">
        <f>IF('1-4'!A25&lt;&gt;"", '1-4'!A25, "")</f>
        <v>21</v>
      </c>
      <c r="B26" s="32">
        <f>IF('1-4'!A25&lt;&gt;"", '1-4'!B25, "")</f>
        <v>69021</v>
      </c>
      <c r="C26" s="21"/>
      <c r="D26" s="21"/>
      <c r="E26" s="21"/>
      <c r="F26" s="21"/>
      <c r="G26" s="21"/>
      <c r="H26" s="21"/>
      <c r="I26" s="21"/>
      <c r="J26" s="21"/>
      <c r="K26" s="34" t="str">
        <f>IF('1-4'!$A25="","", IF(COUNT(C26:J26)=0,"", SUM(C26:J26)))</f>
        <v/>
      </c>
      <c r="L26" s="34" t="str" cm="1">
        <f t="array" ref="L26">IF('1-4'!$A25="","", _xlfn.IFS(K26="","", K26&gt;=20,3, K26&gt;=15,2, K26&gt;=12,1, K26&gt;=0,0))</f>
        <v/>
      </c>
      <c r="M26" s="21"/>
      <c r="N26" s="21"/>
      <c r="O26" s="21"/>
      <c r="P26" s="21"/>
      <c r="Q26" s="21"/>
      <c r="R26" s="34" t="str">
        <f>IF('1-4'!$A25="","", IF(COUNT(M26:Q26)=0,"", SUM(M26:Q26)))</f>
        <v/>
      </c>
      <c r="S26" s="42" t="str" cm="1">
        <f t="array" ref="S26">IF('1-4'!$A25="","", _xlfn.IFS(R26="","", R26&gt;=30,3, R26&gt;=23,2, R26&gt;=18,1, R26&gt;=0,0))</f>
        <v/>
      </c>
      <c r="T26" s="43"/>
    </row>
    <row r="27" spans="1:20" ht="12" customHeight="1" x14ac:dyDescent="0.45">
      <c r="A27" s="32">
        <f>IF('1-4'!A26&lt;&gt;"", '1-4'!A26, "")</f>
        <v>22</v>
      </c>
      <c r="B27" s="32">
        <f>IF('1-4'!A26&lt;&gt;"", '1-4'!B26, "")</f>
        <v>69022</v>
      </c>
      <c r="C27" s="21"/>
      <c r="D27" s="21"/>
      <c r="E27" s="21"/>
      <c r="F27" s="21"/>
      <c r="G27" s="21"/>
      <c r="H27" s="21"/>
      <c r="I27" s="21"/>
      <c r="J27" s="21"/>
      <c r="K27" s="34" t="str">
        <f>IF('1-4'!$A26="","", IF(COUNT(C27:J27)=0,"", SUM(C27:J27)))</f>
        <v/>
      </c>
      <c r="L27" s="34" t="str" cm="1">
        <f t="array" ref="L27">IF('1-4'!$A26="","", _xlfn.IFS(K27="","", K27&gt;=20,3, K27&gt;=15,2, K27&gt;=12,1, K27&gt;=0,0))</f>
        <v/>
      </c>
      <c r="M27" s="21"/>
      <c r="N27" s="21"/>
      <c r="O27" s="21"/>
      <c r="P27" s="21"/>
      <c r="Q27" s="21"/>
      <c r="R27" s="34" t="str">
        <f>IF('1-4'!$A26="","", IF(COUNT(M27:Q27)=0,"", SUM(M27:Q27)))</f>
        <v/>
      </c>
      <c r="S27" s="42" t="str" cm="1">
        <f t="array" ref="S27">IF('1-4'!$A26="","", _xlfn.IFS(R27="","", R27&gt;=30,3, R27&gt;=23,2, R27&gt;=18,1, R27&gt;=0,0))</f>
        <v/>
      </c>
      <c r="T27" s="43"/>
    </row>
    <row r="28" spans="1:20" ht="12" customHeight="1" x14ac:dyDescent="0.45">
      <c r="A28" s="32">
        <f>IF('1-4'!A27&lt;&gt;"", '1-4'!A27, "")</f>
        <v>23</v>
      </c>
      <c r="B28" s="32">
        <f>IF('1-4'!A27&lt;&gt;"", '1-4'!B27, "")</f>
        <v>69023</v>
      </c>
      <c r="C28" s="21"/>
      <c r="D28" s="21"/>
      <c r="E28" s="21"/>
      <c r="F28" s="21"/>
      <c r="G28" s="21"/>
      <c r="H28" s="21"/>
      <c r="I28" s="21"/>
      <c r="J28" s="21"/>
      <c r="K28" s="34" t="str">
        <f>IF('1-4'!$A27="","", IF(COUNT(C28:J28)=0,"", SUM(C28:J28)))</f>
        <v/>
      </c>
      <c r="L28" s="34" t="str" cm="1">
        <f t="array" ref="L28">IF('1-4'!$A27="","", _xlfn.IFS(K28="","", K28&gt;=20,3, K28&gt;=15,2, K28&gt;=12,1, K28&gt;=0,0))</f>
        <v/>
      </c>
      <c r="M28" s="21"/>
      <c r="N28" s="21"/>
      <c r="O28" s="21"/>
      <c r="P28" s="21"/>
      <c r="Q28" s="21"/>
      <c r="R28" s="34" t="str">
        <f>IF('1-4'!$A27="","", IF(COUNT(M28:Q28)=0,"", SUM(M28:Q28)))</f>
        <v/>
      </c>
      <c r="S28" s="42" t="str" cm="1">
        <f t="array" ref="S28">IF('1-4'!$A27="","", _xlfn.IFS(R28="","", R28&gt;=30,3, R28&gt;=23,2, R28&gt;=18,1, R28&gt;=0,0))</f>
        <v/>
      </c>
      <c r="T28" s="43"/>
    </row>
    <row r="29" spans="1:20" ht="12" customHeight="1" x14ac:dyDescent="0.45">
      <c r="A29" s="32">
        <f>IF('1-4'!A28&lt;&gt;"", '1-4'!A28, "")</f>
        <v>24</v>
      </c>
      <c r="B29" s="32">
        <f>IF('1-4'!A28&lt;&gt;"", '1-4'!B28, "")</f>
        <v>69024</v>
      </c>
      <c r="C29" s="21"/>
      <c r="D29" s="21"/>
      <c r="E29" s="21"/>
      <c r="F29" s="21"/>
      <c r="G29" s="21"/>
      <c r="H29" s="21"/>
      <c r="I29" s="21"/>
      <c r="J29" s="21"/>
      <c r="K29" s="34" t="str">
        <f>IF('1-4'!$A28="","", IF(COUNT(C29:J29)=0,"", SUM(C29:J29)))</f>
        <v/>
      </c>
      <c r="L29" s="34" t="str" cm="1">
        <f t="array" ref="L29">IF('1-4'!$A28="","", _xlfn.IFS(K29="","", K29&gt;=20,3, K29&gt;=15,2, K29&gt;=12,1, K29&gt;=0,0))</f>
        <v/>
      </c>
      <c r="M29" s="21"/>
      <c r="N29" s="21"/>
      <c r="O29" s="21"/>
      <c r="P29" s="21"/>
      <c r="Q29" s="21"/>
      <c r="R29" s="34" t="str">
        <f>IF('1-4'!$A28="","", IF(COUNT(M29:Q29)=0,"", SUM(M29:Q29)))</f>
        <v/>
      </c>
      <c r="S29" s="42" t="str" cm="1">
        <f t="array" ref="S29">IF('1-4'!$A28="","", _xlfn.IFS(R29="","", R29&gt;=30,3, R29&gt;=23,2, R29&gt;=18,1, R29&gt;=0,0))</f>
        <v/>
      </c>
      <c r="T29" s="43"/>
    </row>
    <row r="30" spans="1:20" ht="12" customHeight="1" x14ac:dyDescent="0.45">
      <c r="A30" s="32">
        <f>IF('1-4'!A29&lt;&gt;"", '1-4'!A29, "")</f>
        <v>25</v>
      </c>
      <c r="B30" s="32">
        <f>IF('1-4'!A29&lt;&gt;"", '1-4'!B29, "")</f>
        <v>69025</v>
      </c>
      <c r="C30" s="21"/>
      <c r="D30" s="21"/>
      <c r="E30" s="21"/>
      <c r="F30" s="21"/>
      <c r="G30" s="21"/>
      <c r="H30" s="21"/>
      <c r="I30" s="21"/>
      <c r="J30" s="21"/>
      <c r="K30" s="34" t="str">
        <f>IF('1-4'!$A29="","", IF(COUNT(C30:J30)=0,"", SUM(C30:J30)))</f>
        <v/>
      </c>
      <c r="L30" s="34" t="str" cm="1">
        <f t="array" ref="L30">IF('1-4'!$A29="","", _xlfn.IFS(K30="","", K30&gt;=20,3, K30&gt;=15,2, K30&gt;=12,1, K30&gt;=0,0))</f>
        <v/>
      </c>
      <c r="M30" s="21"/>
      <c r="N30" s="21"/>
      <c r="O30" s="21"/>
      <c r="P30" s="21"/>
      <c r="Q30" s="21"/>
      <c r="R30" s="34" t="str">
        <f>IF('1-4'!$A29="","", IF(COUNT(M30:Q30)=0,"", SUM(M30:Q30)))</f>
        <v/>
      </c>
      <c r="S30" s="42" t="str" cm="1">
        <f t="array" ref="S30">IF('1-4'!$A29="","", _xlfn.IFS(R30="","", R30&gt;=30,3, R30&gt;=23,2, R30&gt;=18,1, R30&gt;=0,0))</f>
        <v/>
      </c>
      <c r="T30" s="43"/>
    </row>
    <row r="31" spans="1:20" ht="12" customHeight="1" x14ac:dyDescent="0.45">
      <c r="A31" s="32">
        <f>IF('1-4'!A30&lt;&gt;"", '1-4'!A30, "")</f>
        <v>26</v>
      </c>
      <c r="B31" s="32">
        <f>IF('1-4'!A30&lt;&gt;"", '1-4'!B30, "")</f>
        <v>69026</v>
      </c>
      <c r="C31" s="21"/>
      <c r="D31" s="21"/>
      <c r="E31" s="21"/>
      <c r="F31" s="21"/>
      <c r="G31" s="21"/>
      <c r="H31" s="21"/>
      <c r="I31" s="21"/>
      <c r="J31" s="21"/>
      <c r="K31" s="34" t="str">
        <f>IF('1-4'!$A30="","", IF(COUNT(C31:J31)=0,"", SUM(C31:J31)))</f>
        <v/>
      </c>
      <c r="L31" s="34" t="str" cm="1">
        <f t="array" ref="L31">IF('1-4'!$A30="","", _xlfn.IFS(K31="","", K31&gt;=20,3, K31&gt;=15,2, K31&gt;=12,1, K31&gt;=0,0))</f>
        <v/>
      </c>
      <c r="M31" s="21"/>
      <c r="N31" s="21"/>
      <c r="O31" s="21"/>
      <c r="P31" s="21"/>
      <c r="Q31" s="21"/>
      <c r="R31" s="34" t="str">
        <f>IF('1-4'!$A30="","", IF(COUNT(M31:Q31)=0,"", SUM(M31:Q31)))</f>
        <v/>
      </c>
      <c r="S31" s="42" t="str" cm="1">
        <f t="array" ref="S31">IF('1-4'!$A30="","", _xlfn.IFS(R31="","", R31&gt;=30,3, R31&gt;=23,2, R31&gt;=18,1, R31&gt;=0,0))</f>
        <v/>
      </c>
      <c r="T31" s="43"/>
    </row>
    <row r="32" spans="1:20" ht="12" customHeight="1" x14ac:dyDescent="0.45">
      <c r="A32" s="32">
        <f>IF('1-4'!A31&lt;&gt;"", '1-4'!A31, "")</f>
        <v>27</v>
      </c>
      <c r="B32" s="32">
        <f>IF('1-4'!A31&lt;&gt;"", '1-4'!B31, "")</f>
        <v>69027</v>
      </c>
      <c r="C32" s="21"/>
      <c r="D32" s="21"/>
      <c r="E32" s="21"/>
      <c r="F32" s="21"/>
      <c r="G32" s="21"/>
      <c r="H32" s="21"/>
      <c r="I32" s="21"/>
      <c r="J32" s="21"/>
      <c r="K32" s="34" t="str">
        <f>IF('1-4'!$A31="","", IF(COUNT(C32:J32)=0,"", SUM(C32:J32)))</f>
        <v/>
      </c>
      <c r="L32" s="34" t="str" cm="1">
        <f t="array" ref="L32">IF('1-4'!$A31="","", _xlfn.IFS(K32="","", K32&gt;=20,3, K32&gt;=15,2, K32&gt;=12,1, K32&gt;=0,0))</f>
        <v/>
      </c>
      <c r="M32" s="21"/>
      <c r="N32" s="21"/>
      <c r="O32" s="21"/>
      <c r="P32" s="21"/>
      <c r="Q32" s="21"/>
      <c r="R32" s="34" t="str">
        <f>IF('1-4'!$A31="","", IF(COUNT(M32:Q32)=0,"", SUM(M32:Q32)))</f>
        <v/>
      </c>
      <c r="S32" s="42" t="str" cm="1">
        <f t="array" ref="S32">IF('1-4'!$A31="","", _xlfn.IFS(R32="","", R32&gt;=30,3, R32&gt;=23,2, R32&gt;=18,1, R32&gt;=0,0))</f>
        <v/>
      </c>
      <c r="T32" s="43"/>
    </row>
    <row r="33" spans="1:20" ht="12" customHeight="1" x14ac:dyDescent="0.45">
      <c r="A33" s="32">
        <f>IF('1-4'!A32&lt;&gt;"", '1-4'!A32, "")</f>
        <v>28</v>
      </c>
      <c r="B33" s="32">
        <f>IF('1-4'!A32&lt;&gt;"", '1-4'!B32, "")</f>
        <v>69028</v>
      </c>
      <c r="C33" s="21"/>
      <c r="D33" s="21"/>
      <c r="E33" s="21"/>
      <c r="F33" s="21"/>
      <c r="G33" s="21"/>
      <c r="H33" s="21"/>
      <c r="I33" s="21"/>
      <c r="J33" s="21"/>
      <c r="K33" s="34" t="str">
        <f>IF('1-4'!$A32="","", IF(COUNT(C33:J33)=0,"", SUM(C33:J33)))</f>
        <v/>
      </c>
      <c r="L33" s="34" t="str" cm="1">
        <f t="array" ref="L33">IF('1-4'!$A32="","", _xlfn.IFS(K33="","", K33&gt;=20,3, K33&gt;=15,2, K33&gt;=12,1, K33&gt;=0,0))</f>
        <v/>
      </c>
      <c r="M33" s="21"/>
      <c r="N33" s="21"/>
      <c r="O33" s="21"/>
      <c r="P33" s="21"/>
      <c r="Q33" s="21"/>
      <c r="R33" s="34" t="str">
        <f>IF('1-4'!$A32="","", IF(COUNT(M33:Q33)=0,"", SUM(M33:Q33)))</f>
        <v/>
      </c>
      <c r="S33" s="42" t="str" cm="1">
        <f t="array" ref="S33">IF('1-4'!$A32="","", _xlfn.IFS(R33="","", R33&gt;=30,3, R33&gt;=23,2, R33&gt;=18,1, R33&gt;=0,0))</f>
        <v/>
      </c>
      <c r="T33" s="43"/>
    </row>
    <row r="34" spans="1:20" ht="12" customHeight="1" x14ac:dyDescent="0.45">
      <c r="A34" s="32">
        <f>IF('1-4'!A33&lt;&gt;"", '1-4'!A33, "")</f>
        <v>29</v>
      </c>
      <c r="B34" s="32">
        <f>IF('1-4'!A33&lt;&gt;"", '1-4'!B33, "")</f>
        <v>69029</v>
      </c>
      <c r="C34" s="21"/>
      <c r="D34" s="21"/>
      <c r="E34" s="21"/>
      <c r="F34" s="21"/>
      <c r="G34" s="21"/>
      <c r="H34" s="21"/>
      <c r="I34" s="21"/>
      <c r="J34" s="21"/>
      <c r="K34" s="34" t="str">
        <f>IF('1-4'!$A33="","", IF(COUNT(C34:J34)=0,"", SUM(C34:J34)))</f>
        <v/>
      </c>
      <c r="L34" s="34" t="str" cm="1">
        <f t="array" ref="L34">IF('1-4'!$A33="","", _xlfn.IFS(K34="","", K34&gt;=20,3, K34&gt;=15,2, K34&gt;=12,1, K34&gt;=0,0))</f>
        <v/>
      </c>
      <c r="M34" s="21"/>
      <c r="N34" s="21"/>
      <c r="O34" s="21"/>
      <c r="P34" s="21"/>
      <c r="Q34" s="21"/>
      <c r="R34" s="34" t="str">
        <f>IF('1-4'!$A33="","", IF(COUNT(M34:Q34)=0,"", SUM(M34:Q34)))</f>
        <v/>
      </c>
      <c r="S34" s="42" t="str" cm="1">
        <f t="array" ref="S34">IF('1-4'!$A33="","", _xlfn.IFS(R34="","", R34&gt;=30,3, R34&gt;=23,2, R34&gt;=18,1, R34&gt;=0,0))</f>
        <v/>
      </c>
      <c r="T34" s="43"/>
    </row>
    <row r="35" spans="1:20" ht="12" customHeight="1" x14ac:dyDescent="0.45">
      <c r="A35" s="32">
        <f>IF('1-4'!A34&lt;&gt;"", '1-4'!A34, "")</f>
        <v>30</v>
      </c>
      <c r="B35" s="32">
        <f>IF('1-4'!A34&lt;&gt;"", '1-4'!B34, "")</f>
        <v>69030</v>
      </c>
      <c r="C35" s="21"/>
      <c r="D35" s="21"/>
      <c r="E35" s="21"/>
      <c r="F35" s="21"/>
      <c r="G35" s="21"/>
      <c r="H35" s="21"/>
      <c r="I35" s="21"/>
      <c r="J35" s="21"/>
      <c r="K35" s="34" t="str">
        <f>IF('1-4'!$A34="","", IF(COUNT(C35:J35)=0,"", SUM(C35:J35)))</f>
        <v/>
      </c>
      <c r="L35" s="34" t="str" cm="1">
        <f t="array" ref="L35">IF('1-4'!$A34="","", _xlfn.IFS(K35="","", K35&gt;=20,3, K35&gt;=15,2, K35&gt;=12,1, K35&gt;=0,0))</f>
        <v/>
      </c>
      <c r="M35" s="21"/>
      <c r="N35" s="21"/>
      <c r="O35" s="21"/>
      <c r="P35" s="21"/>
      <c r="Q35" s="21"/>
      <c r="R35" s="34" t="str">
        <f>IF('1-4'!$A34="","", IF(COUNT(M35:Q35)=0,"", SUM(M35:Q35)))</f>
        <v/>
      </c>
      <c r="S35" s="42" t="str" cm="1">
        <f t="array" ref="S35">IF('1-4'!$A34="","", _xlfn.IFS(R35="","", R35&gt;=30,3, R35&gt;=23,2, R35&gt;=18,1, R35&gt;=0,0))</f>
        <v/>
      </c>
      <c r="T35" s="43"/>
    </row>
    <row r="36" spans="1:20" ht="12" customHeight="1" x14ac:dyDescent="0.45">
      <c r="A36" s="32">
        <f>IF('1-4'!A35&lt;&gt;"", '1-4'!A35, "")</f>
        <v>31</v>
      </c>
      <c r="B36" s="32">
        <f>IF('1-4'!A35&lt;&gt;"", '1-4'!B35, "")</f>
        <v>69031</v>
      </c>
      <c r="C36" s="21"/>
      <c r="D36" s="21"/>
      <c r="E36" s="21"/>
      <c r="F36" s="21"/>
      <c r="G36" s="21"/>
      <c r="H36" s="21"/>
      <c r="I36" s="21"/>
      <c r="J36" s="21"/>
      <c r="K36" s="34" t="str">
        <f>IF('1-4'!$A35="","", IF(COUNT(C36:J36)=0,"", SUM(C36:J36)))</f>
        <v/>
      </c>
      <c r="L36" s="34" t="str" cm="1">
        <f t="array" ref="L36">IF('1-4'!$A35="","", _xlfn.IFS(K36="","", K36&gt;=20,3, K36&gt;=15,2, K36&gt;=12,1, K36&gt;=0,0))</f>
        <v/>
      </c>
      <c r="M36" s="21"/>
      <c r="N36" s="21"/>
      <c r="O36" s="21"/>
      <c r="P36" s="21"/>
      <c r="Q36" s="21"/>
      <c r="R36" s="34" t="str">
        <f>IF('1-4'!$A35="","", IF(COUNT(M36:Q36)=0,"", SUM(M36:Q36)))</f>
        <v/>
      </c>
      <c r="S36" s="42" t="str" cm="1">
        <f t="array" ref="S36">IF('1-4'!$A35="","", _xlfn.IFS(R36="","", R36&gt;=30,3, R36&gt;=23,2, R36&gt;=18,1, R36&gt;=0,0))</f>
        <v/>
      </c>
      <c r="T36" s="43"/>
    </row>
    <row r="37" spans="1:20" ht="12" customHeight="1" x14ac:dyDescent="0.45">
      <c r="A37" s="32">
        <f>IF('1-4'!A36&lt;&gt;"", '1-4'!A36, "")</f>
        <v>32</v>
      </c>
      <c r="B37" s="32">
        <f>IF('1-4'!A36&lt;&gt;"", '1-4'!B36, "")</f>
        <v>69032</v>
      </c>
      <c r="C37" s="21"/>
      <c r="D37" s="21"/>
      <c r="E37" s="21"/>
      <c r="F37" s="21"/>
      <c r="G37" s="21"/>
      <c r="H37" s="21"/>
      <c r="I37" s="21"/>
      <c r="J37" s="21"/>
      <c r="K37" s="34" t="str">
        <f>IF('1-4'!$A36="","", IF(COUNT(C37:J37)=0,"", SUM(C37:J37)))</f>
        <v/>
      </c>
      <c r="L37" s="34" t="str" cm="1">
        <f t="array" ref="L37">IF('1-4'!$A36="","", _xlfn.IFS(K37="","", K37&gt;=20,3, K37&gt;=15,2, K37&gt;=12,1, K37&gt;=0,0))</f>
        <v/>
      </c>
      <c r="M37" s="21"/>
      <c r="N37" s="21"/>
      <c r="O37" s="21"/>
      <c r="P37" s="21"/>
      <c r="Q37" s="21"/>
      <c r="R37" s="34" t="str">
        <f>IF('1-4'!$A36="","", IF(COUNT(M37:Q37)=0,"", SUM(M37:Q37)))</f>
        <v/>
      </c>
      <c r="S37" s="42" t="str" cm="1">
        <f t="array" ref="S37">IF('1-4'!$A36="","", _xlfn.IFS(R37="","", R37&gt;=30,3, R37&gt;=23,2, R37&gt;=18,1, R37&gt;=0,0))</f>
        <v/>
      </c>
      <c r="T37" s="43"/>
    </row>
    <row r="38" spans="1:20" ht="12" customHeight="1" x14ac:dyDescent="0.45">
      <c r="A38" s="32">
        <f>IF('1-4'!A37&lt;&gt;"", '1-4'!A37, "")</f>
        <v>33</v>
      </c>
      <c r="B38" s="32">
        <f>IF('1-4'!A37&lt;&gt;"", '1-4'!B37, "")</f>
        <v>69033</v>
      </c>
      <c r="C38" s="21"/>
      <c r="D38" s="21"/>
      <c r="E38" s="21"/>
      <c r="F38" s="21"/>
      <c r="G38" s="21"/>
      <c r="H38" s="21"/>
      <c r="I38" s="21"/>
      <c r="J38" s="21"/>
      <c r="K38" s="34" t="str">
        <f>IF('1-4'!$A37="","", IF(COUNT(C38:J38)=0,"", SUM(C38:J38)))</f>
        <v/>
      </c>
      <c r="L38" s="34" t="str" cm="1">
        <f t="array" ref="L38">IF('1-4'!$A37="","", _xlfn.IFS(K38="","", K38&gt;=20,3, K38&gt;=15,2, K38&gt;=12,1, K38&gt;=0,0))</f>
        <v/>
      </c>
      <c r="M38" s="21"/>
      <c r="N38" s="21"/>
      <c r="O38" s="21"/>
      <c r="P38" s="21"/>
      <c r="Q38" s="21"/>
      <c r="R38" s="34" t="str">
        <f>IF('1-4'!$A37="","", IF(COUNT(M38:Q38)=0,"", SUM(M38:Q38)))</f>
        <v/>
      </c>
      <c r="S38" s="42" t="str" cm="1">
        <f t="array" ref="S38">IF('1-4'!$A37="","", _xlfn.IFS(R38="","", R38&gt;=30,3, R38&gt;=23,2, R38&gt;=18,1, R38&gt;=0,0))</f>
        <v/>
      </c>
      <c r="T38" s="43"/>
    </row>
    <row r="39" spans="1:20" ht="12" customHeight="1" x14ac:dyDescent="0.45">
      <c r="A39" s="32">
        <f>IF('1-4'!A38&lt;&gt;"", '1-4'!A38, "")</f>
        <v>34</v>
      </c>
      <c r="B39" s="32">
        <f>IF('1-4'!A38&lt;&gt;"", '1-4'!B38, "")</f>
        <v>69034</v>
      </c>
      <c r="C39" s="21"/>
      <c r="D39" s="21"/>
      <c r="E39" s="21"/>
      <c r="F39" s="21"/>
      <c r="G39" s="21"/>
      <c r="H39" s="21"/>
      <c r="I39" s="21"/>
      <c r="J39" s="21"/>
      <c r="K39" s="34" t="str">
        <f>IF('1-4'!$A38="","", IF(COUNT(C39:J39)=0,"", SUM(C39:J39)))</f>
        <v/>
      </c>
      <c r="L39" s="34" t="str" cm="1">
        <f t="array" ref="L39">IF('1-4'!$A38="","", _xlfn.IFS(K39="","", K39&gt;=20,3, K39&gt;=15,2, K39&gt;=12,1, K39&gt;=0,0))</f>
        <v/>
      </c>
      <c r="M39" s="21"/>
      <c r="N39" s="21"/>
      <c r="O39" s="21"/>
      <c r="P39" s="21"/>
      <c r="Q39" s="21"/>
      <c r="R39" s="34" t="str">
        <f>IF('1-4'!$A38="","", IF(COUNT(M39:Q39)=0,"", SUM(M39:Q39)))</f>
        <v/>
      </c>
      <c r="S39" s="42" t="str" cm="1">
        <f t="array" ref="S39">IF('1-4'!$A38="","", _xlfn.IFS(R39="","", R39&gt;=30,3, R39&gt;=23,2, R39&gt;=18,1, R39&gt;=0,0))</f>
        <v/>
      </c>
      <c r="T39" s="43"/>
    </row>
    <row r="40" spans="1:20" ht="12" customHeight="1" x14ac:dyDescent="0.45">
      <c r="A40" s="32">
        <f>IF('1-4'!A39&lt;&gt;"", '1-4'!A39, "")</f>
        <v>35</v>
      </c>
      <c r="B40" s="32">
        <f>IF('1-4'!A39&lt;&gt;"", '1-4'!B39, "")</f>
        <v>69035</v>
      </c>
      <c r="C40" s="21"/>
      <c r="D40" s="21"/>
      <c r="E40" s="21"/>
      <c r="F40" s="21"/>
      <c r="G40" s="21"/>
      <c r="H40" s="21"/>
      <c r="I40" s="21"/>
      <c r="J40" s="21"/>
      <c r="K40" s="34" t="str">
        <f>IF('1-4'!$A39="","", IF(COUNT(C40:J40)=0,"", SUM(C40:J40)))</f>
        <v/>
      </c>
      <c r="L40" s="34" t="str" cm="1">
        <f t="array" ref="L40">IF('1-4'!$A39="","", _xlfn.IFS(K40="","", K40&gt;=20,3, K40&gt;=15,2, K40&gt;=12,1, K40&gt;=0,0))</f>
        <v/>
      </c>
      <c r="M40" s="21"/>
      <c r="N40" s="21"/>
      <c r="O40" s="21"/>
      <c r="P40" s="21"/>
      <c r="Q40" s="21"/>
      <c r="R40" s="34" t="str">
        <f>IF('1-4'!$A39="","", IF(COUNT(M40:Q40)=0,"", SUM(M40:Q40)))</f>
        <v/>
      </c>
      <c r="S40" s="42" t="str" cm="1">
        <f t="array" ref="S40">IF('1-4'!$A39="","", _xlfn.IFS(R40="","", R40&gt;=30,3, R40&gt;=23,2, R40&gt;=18,1, R40&gt;=0,0))</f>
        <v/>
      </c>
      <c r="T40" s="43"/>
    </row>
    <row r="41" spans="1:20" ht="12" customHeight="1" x14ac:dyDescent="0.45">
      <c r="A41" s="32">
        <f>IF('1-4'!A40&lt;&gt;"", '1-4'!A40, "")</f>
        <v>36</v>
      </c>
      <c r="B41" s="32">
        <f>IF('1-4'!A40&lt;&gt;"", '1-4'!B40, "")</f>
        <v>69036</v>
      </c>
      <c r="C41" s="21"/>
      <c r="D41" s="21"/>
      <c r="E41" s="21"/>
      <c r="F41" s="21"/>
      <c r="G41" s="21"/>
      <c r="H41" s="21"/>
      <c r="I41" s="21"/>
      <c r="J41" s="21"/>
      <c r="K41" s="34" t="str">
        <f>IF('1-4'!$A40="","", IF(COUNT(C41:J41)=0,"", SUM(C41:J41)))</f>
        <v/>
      </c>
      <c r="L41" s="34" t="str" cm="1">
        <f t="array" ref="L41">IF('1-4'!$A40="","", _xlfn.IFS(K41="","", K41&gt;=20,3, K41&gt;=15,2, K41&gt;=12,1, K41&gt;=0,0))</f>
        <v/>
      </c>
      <c r="M41" s="21"/>
      <c r="N41" s="21"/>
      <c r="O41" s="21"/>
      <c r="P41" s="21"/>
      <c r="Q41" s="21"/>
      <c r="R41" s="34" t="str">
        <f>IF('1-4'!$A40="","", IF(COUNT(M41:Q41)=0,"", SUM(M41:Q41)))</f>
        <v/>
      </c>
      <c r="S41" s="42" t="str" cm="1">
        <f t="array" ref="S41">IF('1-4'!$A40="","", _xlfn.IFS(R41="","", R41&gt;=30,3, R41&gt;=23,2, R41&gt;=18,1, R41&gt;=0,0))</f>
        <v/>
      </c>
      <c r="T41" s="43"/>
    </row>
    <row r="42" spans="1:20" ht="12" customHeight="1" x14ac:dyDescent="0.45">
      <c r="A42" s="32">
        <f>IF('1-4'!A41&lt;&gt;"", '1-4'!A41, "")</f>
        <v>37</v>
      </c>
      <c r="B42" s="32">
        <f>IF('1-4'!A41&lt;&gt;"", '1-4'!B41, "")</f>
        <v>69037</v>
      </c>
      <c r="C42" s="21"/>
      <c r="D42" s="21"/>
      <c r="E42" s="21"/>
      <c r="F42" s="21"/>
      <c r="G42" s="21"/>
      <c r="H42" s="21"/>
      <c r="I42" s="21"/>
      <c r="J42" s="21"/>
      <c r="K42" s="34" t="str">
        <f>IF('1-4'!$A41="","", IF(COUNT(C42:J42)=0,"", SUM(C42:J42)))</f>
        <v/>
      </c>
      <c r="L42" s="34" t="str" cm="1">
        <f t="array" ref="L42">IF('1-4'!$A41="","", _xlfn.IFS(K42="","", K42&gt;=20,3, K42&gt;=15,2, K42&gt;=12,1, K42&gt;=0,0))</f>
        <v/>
      </c>
      <c r="M42" s="21"/>
      <c r="N42" s="21"/>
      <c r="O42" s="21"/>
      <c r="P42" s="21"/>
      <c r="Q42" s="21"/>
      <c r="R42" s="34" t="str">
        <f>IF('1-4'!$A41="","", IF(COUNT(M42:Q42)=0,"", SUM(M42:Q42)))</f>
        <v/>
      </c>
      <c r="S42" s="42" t="str" cm="1">
        <f t="array" ref="S42">IF('1-4'!$A41="","", _xlfn.IFS(R42="","", R42&gt;=30,3, R42&gt;=23,2, R42&gt;=18,1, R42&gt;=0,0))</f>
        <v/>
      </c>
      <c r="T42" s="43"/>
    </row>
    <row r="43" spans="1:20" ht="12" customHeight="1" x14ac:dyDescent="0.45">
      <c r="A43" s="32">
        <f>IF('1-4'!A42&lt;&gt;"", '1-4'!A42, "")</f>
        <v>38</v>
      </c>
      <c r="B43" s="32">
        <f>IF('1-4'!A42&lt;&gt;"", '1-4'!B42, "")</f>
        <v>69038</v>
      </c>
      <c r="C43" s="21"/>
      <c r="D43" s="21"/>
      <c r="E43" s="21"/>
      <c r="F43" s="21"/>
      <c r="G43" s="21"/>
      <c r="H43" s="21"/>
      <c r="I43" s="21"/>
      <c r="J43" s="21"/>
      <c r="K43" s="34" t="str">
        <f>IF('1-4'!$A42="","", IF(COUNT(C43:J43)=0,"", SUM(C43:J43)))</f>
        <v/>
      </c>
      <c r="L43" s="34" t="str" cm="1">
        <f t="array" ref="L43">IF('1-4'!$A42="","", _xlfn.IFS(K43="","", K43&gt;=20,3, K43&gt;=15,2, K43&gt;=12,1, K43&gt;=0,0))</f>
        <v/>
      </c>
      <c r="M43" s="21"/>
      <c r="N43" s="21"/>
      <c r="O43" s="21"/>
      <c r="P43" s="21"/>
      <c r="Q43" s="21"/>
      <c r="R43" s="34" t="str">
        <f>IF('1-4'!$A42="","", IF(COUNT(M43:Q43)=0,"", SUM(M43:Q43)))</f>
        <v/>
      </c>
      <c r="S43" s="42" t="str" cm="1">
        <f t="array" ref="S43">IF('1-4'!$A42="","", _xlfn.IFS(R43="","", R43&gt;=30,3, R43&gt;=23,2, R43&gt;=18,1, R43&gt;=0,0))</f>
        <v/>
      </c>
      <c r="T43" s="43"/>
    </row>
    <row r="44" spans="1:20" ht="12" customHeight="1" x14ac:dyDescent="0.45">
      <c r="A44" s="32">
        <f>IF('1-4'!A43&lt;&gt;"", '1-4'!A43, "")</f>
        <v>39</v>
      </c>
      <c r="B44" s="32">
        <f>IF('1-4'!A43&lt;&gt;"", '1-4'!B43, "")</f>
        <v>69039</v>
      </c>
      <c r="C44" s="21"/>
      <c r="D44" s="21"/>
      <c r="E44" s="21"/>
      <c r="F44" s="21"/>
      <c r="G44" s="21"/>
      <c r="H44" s="21"/>
      <c r="I44" s="21"/>
      <c r="J44" s="21"/>
      <c r="K44" s="34" t="str">
        <f>IF('1-4'!$A43="","", IF(COUNT(C44:J44)=0,"", SUM(C44:J44)))</f>
        <v/>
      </c>
      <c r="L44" s="34" t="str" cm="1">
        <f t="array" ref="L44">IF('1-4'!$A43="","", _xlfn.IFS(K44="","", K44&gt;=20,3, K44&gt;=15,2, K44&gt;=12,1, K44&gt;=0,0))</f>
        <v/>
      </c>
      <c r="M44" s="21"/>
      <c r="N44" s="21"/>
      <c r="O44" s="21"/>
      <c r="P44" s="21"/>
      <c r="Q44" s="21"/>
      <c r="R44" s="34" t="str">
        <f>IF('1-4'!$A43="","", IF(COUNT(M44:Q44)=0,"", SUM(M44:Q44)))</f>
        <v/>
      </c>
      <c r="S44" s="42" t="str" cm="1">
        <f t="array" ref="S44">IF('1-4'!$A43="","", _xlfn.IFS(R44="","", R44&gt;=30,3, R44&gt;=23,2, R44&gt;=18,1, R44&gt;=0,0))</f>
        <v/>
      </c>
      <c r="T44" s="43"/>
    </row>
    <row r="45" spans="1:20" ht="12" customHeight="1" x14ac:dyDescent="0.45">
      <c r="A45" s="32">
        <f>IF('1-4'!A44&lt;&gt;"", '1-4'!A44, "")</f>
        <v>40</v>
      </c>
      <c r="B45" s="32">
        <f>IF('1-4'!A44&lt;&gt;"", '1-4'!B44, "")</f>
        <v>69040</v>
      </c>
      <c r="C45" s="21"/>
      <c r="D45" s="21"/>
      <c r="E45" s="21"/>
      <c r="F45" s="21"/>
      <c r="G45" s="21"/>
      <c r="H45" s="21"/>
      <c r="I45" s="21"/>
      <c r="J45" s="21"/>
      <c r="K45" s="34" t="str">
        <f>IF('1-4'!$A44="","", IF(COUNT(C45:J45)=0,"", SUM(C45:J45)))</f>
        <v/>
      </c>
      <c r="L45" s="34" t="str" cm="1">
        <f t="array" ref="L45">IF('1-4'!$A44="","", _xlfn.IFS(K45="","", K45&gt;=20,3, K45&gt;=15,2, K45&gt;=12,1, K45&gt;=0,0))</f>
        <v/>
      </c>
      <c r="M45" s="21"/>
      <c r="N45" s="21"/>
      <c r="O45" s="21"/>
      <c r="P45" s="21"/>
      <c r="Q45" s="21"/>
      <c r="R45" s="34" t="str">
        <f>IF('1-4'!$A44="","", IF(COUNT(M45:Q45)=0,"", SUM(M45:Q45)))</f>
        <v/>
      </c>
      <c r="S45" s="42" t="str" cm="1">
        <f t="array" ref="S45">IF('1-4'!$A44="","", _xlfn.IFS(R45="","", R45&gt;=30,3, R45&gt;=23,2, R45&gt;=18,1, R45&gt;=0,0))</f>
        <v/>
      </c>
      <c r="T45" s="43"/>
    </row>
    <row r="46" spans="1:20" ht="12" customHeight="1" x14ac:dyDescent="0.45">
      <c r="A46" s="32">
        <f>IF('1-4'!A45&lt;&gt;"", '1-4'!A45, "")</f>
        <v>41</v>
      </c>
      <c r="B46" s="32">
        <f>IF('1-4'!A45&lt;&gt;"", '1-4'!B45, "")</f>
        <v>69041</v>
      </c>
      <c r="C46" s="21"/>
      <c r="D46" s="21"/>
      <c r="E46" s="21"/>
      <c r="F46" s="21"/>
      <c r="G46" s="21"/>
      <c r="H46" s="21"/>
      <c r="I46" s="21"/>
      <c r="J46" s="21"/>
      <c r="K46" s="34" t="str">
        <f>IF('1-4'!$A45="","", IF(COUNT(C46:J46)=0,"", SUM(C46:J46)))</f>
        <v/>
      </c>
      <c r="L46" s="34" t="str" cm="1">
        <f t="array" ref="L46">IF('1-4'!$A45="","", _xlfn.IFS(K46="","", K46&gt;=20,3, K46&gt;=15,2, K46&gt;=12,1, K46&gt;=0,0))</f>
        <v/>
      </c>
      <c r="M46" s="21"/>
      <c r="N46" s="21"/>
      <c r="O46" s="21"/>
      <c r="P46" s="21"/>
      <c r="Q46" s="21"/>
      <c r="R46" s="34" t="str">
        <f>IF('1-4'!$A45="","", IF(COUNT(M46:Q46)=0,"", SUM(M46:Q46)))</f>
        <v/>
      </c>
      <c r="S46" s="42" t="str" cm="1">
        <f t="array" ref="S46">IF('1-4'!$A45="","", _xlfn.IFS(R46="","", R46&gt;=30,3, R46&gt;=23,2, R46&gt;=18,1, R46&gt;=0,0))</f>
        <v/>
      </c>
      <c r="T46" s="43"/>
    </row>
    <row r="47" spans="1:20" ht="12" customHeight="1" x14ac:dyDescent="0.45">
      <c r="A47" s="32">
        <f>IF('1-4'!A46&lt;&gt;"", '1-4'!A46, "")</f>
        <v>42</v>
      </c>
      <c r="B47" s="32">
        <f>IF('1-4'!A46&lt;&gt;"", '1-4'!B46, "")</f>
        <v>69042</v>
      </c>
      <c r="C47" s="21"/>
      <c r="D47" s="21"/>
      <c r="E47" s="21"/>
      <c r="F47" s="21"/>
      <c r="G47" s="21"/>
      <c r="H47" s="21"/>
      <c r="I47" s="21"/>
      <c r="J47" s="21"/>
      <c r="K47" s="34" t="str">
        <f>IF('1-4'!$A46="","", IF(COUNT(C47:J47)=0,"", SUM(C47:J47)))</f>
        <v/>
      </c>
      <c r="L47" s="34" t="str" cm="1">
        <f t="array" ref="L47">IF('1-4'!$A46="","", _xlfn.IFS(K47="","", K47&gt;=20,3, K47&gt;=15,2, K47&gt;=12,1, K47&gt;=0,0))</f>
        <v/>
      </c>
      <c r="M47" s="21"/>
      <c r="N47" s="21"/>
      <c r="O47" s="21"/>
      <c r="P47" s="21"/>
      <c r="Q47" s="21"/>
      <c r="R47" s="34" t="str">
        <f>IF('1-4'!$A46="","", IF(COUNT(M47:Q47)=0,"", SUM(M47:Q47)))</f>
        <v/>
      </c>
      <c r="S47" s="42" t="str" cm="1">
        <f t="array" ref="S47">IF('1-4'!$A46="","", _xlfn.IFS(R47="","", R47&gt;=30,3, R47&gt;=23,2, R47&gt;=18,1, R47&gt;=0,0))</f>
        <v/>
      </c>
      <c r="T47" s="43"/>
    </row>
    <row r="48" spans="1:20" ht="12" customHeight="1" x14ac:dyDescent="0.45">
      <c r="A48" s="32">
        <f>IF('1-4'!A47&lt;&gt;"", '1-4'!A47, "")</f>
        <v>43</v>
      </c>
      <c r="B48" s="32">
        <f>IF('1-4'!A47&lt;&gt;"", '1-4'!B47, "")</f>
        <v>69043</v>
      </c>
      <c r="C48" s="21"/>
      <c r="D48" s="21"/>
      <c r="E48" s="21"/>
      <c r="F48" s="21"/>
      <c r="G48" s="21"/>
      <c r="H48" s="21"/>
      <c r="I48" s="21"/>
      <c r="J48" s="21"/>
      <c r="K48" s="34" t="str">
        <f>IF('1-4'!$A47="","", IF(COUNT(C48:J48)=0,"", SUM(C48:J48)))</f>
        <v/>
      </c>
      <c r="L48" s="34" t="str" cm="1">
        <f t="array" ref="L48">IF('1-4'!$A47="","", _xlfn.IFS(K48="","", K48&gt;=20,3, K48&gt;=15,2, K48&gt;=12,1, K48&gt;=0,0))</f>
        <v/>
      </c>
      <c r="M48" s="21"/>
      <c r="N48" s="21"/>
      <c r="O48" s="21"/>
      <c r="P48" s="21"/>
      <c r="Q48" s="21"/>
      <c r="R48" s="34" t="str">
        <f>IF('1-4'!$A47="","", IF(COUNT(M48:Q48)=0,"", SUM(M48:Q48)))</f>
        <v/>
      </c>
      <c r="S48" s="42" t="str" cm="1">
        <f t="array" ref="S48">IF('1-4'!$A47="","", _xlfn.IFS(R48="","", R48&gt;=30,3, R48&gt;=23,2, R48&gt;=18,1, R48&gt;=0,0))</f>
        <v/>
      </c>
      <c r="T48" s="43"/>
    </row>
    <row r="49" spans="1:20" ht="12" customHeight="1" x14ac:dyDescent="0.45">
      <c r="A49" s="32">
        <f>IF('1-4'!A48&lt;&gt;"", '1-4'!A48, "")</f>
        <v>44</v>
      </c>
      <c r="B49" s="32">
        <f>IF('1-4'!A48&lt;&gt;"", '1-4'!B48, "")</f>
        <v>69044</v>
      </c>
      <c r="C49" s="21"/>
      <c r="D49" s="21"/>
      <c r="E49" s="21"/>
      <c r="F49" s="21"/>
      <c r="G49" s="21"/>
      <c r="H49" s="21"/>
      <c r="I49" s="21"/>
      <c r="J49" s="21"/>
      <c r="K49" s="34" t="str">
        <f>IF('1-4'!$A48="","", IF(COUNT(C49:J49)=0,"", SUM(C49:J49)))</f>
        <v/>
      </c>
      <c r="L49" s="34" t="str" cm="1">
        <f t="array" ref="L49">IF('1-4'!$A48="","", _xlfn.IFS(K49="","", K49&gt;=20,3, K49&gt;=15,2, K49&gt;=12,1, K49&gt;=0,0))</f>
        <v/>
      </c>
      <c r="M49" s="21"/>
      <c r="N49" s="21"/>
      <c r="O49" s="21"/>
      <c r="P49" s="21"/>
      <c r="Q49" s="21"/>
      <c r="R49" s="34" t="str">
        <f>IF('1-4'!$A48="","", IF(COUNT(M49:Q49)=0,"", SUM(M49:Q49)))</f>
        <v/>
      </c>
      <c r="S49" s="42" t="str" cm="1">
        <f t="array" ref="S49">IF('1-4'!$A48="","", _xlfn.IFS(R49="","", R49&gt;=30,3, R49&gt;=23,2, R49&gt;=18,1, R49&gt;=0,0))</f>
        <v/>
      </c>
      <c r="T49" s="43"/>
    </row>
    <row r="50" spans="1:20" ht="12" customHeight="1" x14ac:dyDescent="0.45">
      <c r="A50" s="32">
        <f>IF('1-4'!A49&lt;&gt;"", '1-4'!A49, "")</f>
        <v>45</v>
      </c>
      <c r="B50" s="32">
        <f>IF('1-4'!A49&lt;&gt;"", '1-4'!B49, "")</f>
        <v>69046</v>
      </c>
      <c r="C50" s="21"/>
      <c r="D50" s="21"/>
      <c r="E50" s="21"/>
      <c r="F50" s="21"/>
      <c r="G50" s="21"/>
      <c r="H50" s="21"/>
      <c r="I50" s="21"/>
      <c r="J50" s="21"/>
      <c r="K50" s="34" t="str">
        <f>IF('1-4'!$A49="","", IF(COUNT(C50:J50)=0,"", SUM(C50:J50)))</f>
        <v/>
      </c>
      <c r="L50" s="34" t="str" cm="1">
        <f t="array" ref="L50">IF('1-4'!$A49="","", _xlfn.IFS(K50="","", K50&gt;=20,3, K50&gt;=15,2, K50&gt;=12,1, K50&gt;=0,0))</f>
        <v/>
      </c>
      <c r="M50" s="21"/>
      <c r="N50" s="21"/>
      <c r="O50" s="21"/>
      <c r="P50" s="21"/>
      <c r="Q50" s="21"/>
      <c r="R50" s="34" t="str">
        <f>IF('1-4'!$A49="","", IF(COUNT(M50:Q50)=0,"", SUM(M50:Q50)))</f>
        <v/>
      </c>
      <c r="S50" s="42" t="str" cm="1">
        <f t="array" ref="S50">IF('1-4'!$A49="","", _xlfn.IFS(R50="","", R50&gt;=30,3, R50&gt;=23,2, R50&gt;=18,1, R50&gt;=0,0))</f>
        <v/>
      </c>
      <c r="T50" s="43"/>
    </row>
  </sheetData>
  <mergeCells count="7">
    <mergeCell ref="A2:A3"/>
    <mergeCell ref="B2:B3"/>
    <mergeCell ref="T1:T3"/>
    <mergeCell ref="M1:Q1"/>
    <mergeCell ref="R1:R2"/>
    <mergeCell ref="S1:S2"/>
    <mergeCell ref="C1:L1"/>
  </mergeCells>
  <pageMargins left="0.88" right="0.21" top="0.75" bottom="0.75" header="0.3" footer="0.3"/>
  <pageSetup paperSize="9" orientation="portrait" horizontalDpi="4294967293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L47"/>
  <sheetViews>
    <sheetView workbookViewId="0">
      <selection activeCell="A3" sqref="A3:I35"/>
    </sheetView>
  </sheetViews>
  <sheetFormatPr defaultColWidth="9" defaultRowHeight="27" x14ac:dyDescent="0.6"/>
  <cols>
    <col min="1" max="1" width="6.125" style="46" customWidth="1"/>
    <col min="2" max="2" width="5.25" style="46" customWidth="1"/>
    <col min="3" max="5" width="9" style="46"/>
    <col min="6" max="6" width="9.5" style="46" customWidth="1"/>
    <col min="7" max="9" width="9" style="46"/>
    <col min="10" max="16384" width="9" style="8"/>
  </cols>
  <sheetData>
    <row r="1" spans="1:9" x14ac:dyDescent="0.6">
      <c r="A1" s="213" t="s">
        <v>3</v>
      </c>
      <c r="B1" s="213"/>
      <c r="C1" s="211"/>
      <c r="D1" s="211"/>
      <c r="E1" s="211"/>
      <c r="F1" s="45" t="s">
        <v>4</v>
      </c>
      <c r="G1" s="212"/>
      <c r="H1" s="212"/>
      <c r="I1" s="212"/>
    </row>
    <row r="2" spans="1:9" x14ac:dyDescent="0.3">
      <c r="A2" s="214" t="s">
        <v>41</v>
      </c>
      <c r="B2" s="214"/>
      <c r="C2" s="214"/>
      <c r="D2" s="214"/>
      <c r="E2" s="214"/>
      <c r="F2" s="214"/>
      <c r="G2" s="214"/>
      <c r="H2" s="214"/>
      <c r="I2" s="214"/>
    </row>
    <row r="3" spans="1:9" ht="20.100000000000001" customHeight="1" x14ac:dyDescent="0.3">
      <c r="A3" s="210"/>
      <c r="B3" s="210"/>
      <c r="C3" s="210"/>
      <c r="D3" s="210"/>
      <c r="E3" s="210"/>
      <c r="F3" s="210"/>
      <c r="G3" s="210"/>
      <c r="H3" s="210"/>
      <c r="I3" s="210"/>
    </row>
    <row r="4" spans="1:9" ht="20.100000000000001" customHeight="1" x14ac:dyDescent="0.3">
      <c r="A4" s="210"/>
      <c r="B4" s="210"/>
      <c r="C4" s="210"/>
      <c r="D4" s="210"/>
      <c r="E4" s="210"/>
      <c r="F4" s="210"/>
      <c r="G4" s="210"/>
      <c r="H4" s="210"/>
      <c r="I4" s="210"/>
    </row>
    <row r="5" spans="1:9" ht="20.100000000000001" customHeight="1" x14ac:dyDescent="0.3">
      <c r="A5" s="210"/>
      <c r="B5" s="210"/>
      <c r="C5" s="210"/>
      <c r="D5" s="210"/>
      <c r="E5" s="210"/>
      <c r="F5" s="210"/>
      <c r="G5" s="210"/>
      <c r="H5" s="210"/>
      <c r="I5" s="210"/>
    </row>
    <row r="6" spans="1:9" ht="20.100000000000001" customHeight="1" x14ac:dyDescent="0.3">
      <c r="A6" s="210"/>
      <c r="B6" s="210"/>
      <c r="C6" s="210"/>
      <c r="D6" s="210"/>
      <c r="E6" s="210"/>
      <c r="F6" s="210"/>
      <c r="G6" s="210"/>
      <c r="H6" s="210"/>
      <c r="I6" s="210"/>
    </row>
    <row r="7" spans="1:9" ht="20.100000000000001" customHeight="1" x14ac:dyDescent="0.3">
      <c r="A7" s="210"/>
      <c r="B7" s="210"/>
      <c r="C7" s="210"/>
      <c r="D7" s="210"/>
      <c r="E7" s="210"/>
      <c r="F7" s="210"/>
      <c r="G7" s="210"/>
      <c r="H7" s="210"/>
      <c r="I7" s="210"/>
    </row>
    <row r="8" spans="1:9" ht="20.100000000000001" customHeight="1" x14ac:dyDescent="0.3">
      <c r="A8" s="210"/>
      <c r="B8" s="210"/>
      <c r="C8" s="210"/>
      <c r="D8" s="210"/>
      <c r="E8" s="210"/>
      <c r="F8" s="210"/>
      <c r="G8" s="210"/>
      <c r="H8" s="210"/>
      <c r="I8" s="210"/>
    </row>
    <row r="9" spans="1:9" ht="20.100000000000001" customHeight="1" x14ac:dyDescent="0.3">
      <c r="A9" s="210"/>
      <c r="B9" s="210"/>
      <c r="C9" s="210"/>
      <c r="D9" s="210"/>
      <c r="E9" s="210"/>
      <c r="F9" s="210"/>
      <c r="G9" s="210"/>
      <c r="H9" s="210"/>
      <c r="I9" s="210"/>
    </row>
    <row r="10" spans="1:9" ht="20.100000000000001" customHeight="1" x14ac:dyDescent="0.3">
      <c r="A10" s="210"/>
      <c r="B10" s="210"/>
      <c r="C10" s="210"/>
      <c r="D10" s="210"/>
      <c r="E10" s="210"/>
      <c r="F10" s="210"/>
      <c r="G10" s="210"/>
      <c r="H10" s="210"/>
      <c r="I10" s="210"/>
    </row>
    <row r="11" spans="1:9" ht="20.100000000000001" customHeight="1" x14ac:dyDescent="0.3">
      <c r="A11" s="210"/>
      <c r="B11" s="210"/>
      <c r="C11" s="210"/>
      <c r="D11" s="210"/>
      <c r="E11" s="210"/>
      <c r="F11" s="210"/>
      <c r="G11" s="210"/>
      <c r="H11" s="210"/>
      <c r="I11" s="210"/>
    </row>
    <row r="12" spans="1:9" ht="20.100000000000001" customHeight="1" x14ac:dyDescent="0.3">
      <c r="A12" s="210"/>
      <c r="B12" s="210"/>
      <c r="C12" s="210"/>
      <c r="D12" s="210"/>
      <c r="E12" s="210"/>
      <c r="F12" s="210"/>
      <c r="G12" s="210"/>
      <c r="H12" s="210"/>
      <c r="I12" s="210"/>
    </row>
    <row r="13" spans="1:9" ht="20.100000000000001" customHeight="1" x14ac:dyDescent="0.3">
      <c r="A13" s="210"/>
      <c r="B13" s="210"/>
      <c r="C13" s="210"/>
      <c r="D13" s="210"/>
      <c r="E13" s="210"/>
      <c r="F13" s="210"/>
      <c r="G13" s="210"/>
      <c r="H13" s="210"/>
      <c r="I13" s="210"/>
    </row>
    <row r="14" spans="1:9" ht="20.100000000000001" customHeight="1" x14ac:dyDescent="0.3">
      <c r="A14" s="210"/>
      <c r="B14" s="210"/>
      <c r="C14" s="210"/>
      <c r="D14" s="210"/>
      <c r="E14" s="210"/>
      <c r="F14" s="210"/>
      <c r="G14" s="210"/>
      <c r="H14" s="210"/>
      <c r="I14" s="210"/>
    </row>
    <row r="15" spans="1:9" ht="20.100000000000001" customHeight="1" x14ac:dyDescent="0.3">
      <c r="A15" s="210"/>
      <c r="B15" s="210"/>
      <c r="C15" s="210"/>
      <c r="D15" s="210"/>
      <c r="E15" s="210"/>
      <c r="F15" s="210"/>
      <c r="G15" s="210"/>
      <c r="H15" s="210"/>
      <c r="I15" s="210"/>
    </row>
    <row r="16" spans="1:9" ht="20.100000000000001" customHeight="1" x14ac:dyDescent="0.3">
      <c r="A16" s="210"/>
      <c r="B16" s="210"/>
      <c r="C16" s="210"/>
      <c r="D16" s="210"/>
      <c r="E16" s="210"/>
      <c r="F16" s="210"/>
      <c r="G16" s="210"/>
      <c r="H16" s="210"/>
      <c r="I16" s="210"/>
    </row>
    <row r="17" spans="1:9" ht="20.100000000000001" customHeight="1" x14ac:dyDescent="0.3">
      <c r="A17" s="210"/>
      <c r="B17" s="210"/>
      <c r="C17" s="210"/>
      <c r="D17" s="210"/>
      <c r="E17" s="210"/>
      <c r="F17" s="210"/>
      <c r="G17" s="210"/>
      <c r="H17" s="210"/>
      <c r="I17" s="210"/>
    </row>
    <row r="18" spans="1:9" ht="20.100000000000001" customHeight="1" x14ac:dyDescent="0.3">
      <c r="A18" s="210"/>
      <c r="B18" s="210"/>
      <c r="C18" s="210"/>
      <c r="D18" s="210"/>
      <c r="E18" s="210"/>
      <c r="F18" s="210"/>
      <c r="G18" s="210"/>
      <c r="H18" s="210"/>
      <c r="I18" s="210"/>
    </row>
    <row r="19" spans="1:9" ht="20.100000000000001" customHeight="1" x14ac:dyDescent="0.3">
      <c r="A19" s="210"/>
      <c r="B19" s="210"/>
      <c r="C19" s="210"/>
      <c r="D19" s="210"/>
      <c r="E19" s="210"/>
      <c r="F19" s="210"/>
      <c r="G19" s="210"/>
      <c r="H19" s="210"/>
      <c r="I19" s="210"/>
    </row>
    <row r="20" spans="1:9" ht="20.100000000000001" customHeight="1" x14ac:dyDescent="0.3">
      <c r="A20" s="210"/>
      <c r="B20" s="210"/>
      <c r="C20" s="210"/>
      <c r="D20" s="210"/>
      <c r="E20" s="210"/>
      <c r="F20" s="210"/>
      <c r="G20" s="210"/>
      <c r="H20" s="210"/>
      <c r="I20" s="210"/>
    </row>
    <row r="21" spans="1:9" ht="20.100000000000001" customHeight="1" x14ac:dyDescent="0.3">
      <c r="A21" s="210"/>
      <c r="B21" s="210"/>
      <c r="C21" s="210"/>
      <c r="D21" s="210"/>
      <c r="E21" s="210"/>
      <c r="F21" s="210"/>
      <c r="G21" s="210"/>
      <c r="H21" s="210"/>
      <c r="I21" s="210"/>
    </row>
    <row r="22" spans="1:9" ht="20.100000000000001" customHeight="1" x14ac:dyDescent="0.3">
      <c r="A22" s="210"/>
      <c r="B22" s="210"/>
      <c r="C22" s="210"/>
      <c r="D22" s="210"/>
      <c r="E22" s="210"/>
      <c r="F22" s="210"/>
      <c r="G22" s="210"/>
      <c r="H22" s="210"/>
      <c r="I22" s="210"/>
    </row>
    <row r="23" spans="1:9" ht="20.100000000000001" customHeight="1" x14ac:dyDescent="0.3">
      <c r="A23" s="210"/>
      <c r="B23" s="210"/>
      <c r="C23" s="210"/>
      <c r="D23" s="210"/>
      <c r="E23" s="210"/>
      <c r="F23" s="210"/>
      <c r="G23" s="210"/>
      <c r="H23" s="210"/>
      <c r="I23" s="210"/>
    </row>
    <row r="24" spans="1:9" ht="20.100000000000001" customHeight="1" x14ac:dyDescent="0.3">
      <c r="A24" s="210"/>
      <c r="B24" s="210"/>
      <c r="C24" s="210"/>
      <c r="D24" s="210"/>
      <c r="E24" s="210"/>
      <c r="F24" s="210"/>
      <c r="G24" s="210"/>
      <c r="H24" s="210"/>
      <c r="I24" s="210"/>
    </row>
    <row r="25" spans="1:9" ht="20.100000000000001" customHeight="1" x14ac:dyDescent="0.3">
      <c r="A25" s="210"/>
      <c r="B25" s="210"/>
      <c r="C25" s="210"/>
      <c r="D25" s="210"/>
      <c r="E25" s="210"/>
      <c r="F25" s="210"/>
      <c r="G25" s="210"/>
      <c r="H25" s="210"/>
      <c r="I25" s="210"/>
    </row>
    <row r="26" spans="1:9" ht="20.100000000000001" customHeight="1" x14ac:dyDescent="0.3">
      <c r="A26" s="210"/>
      <c r="B26" s="210"/>
      <c r="C26" s="210"/>
      <c r="D26" s="210"/>
      <c r="E26" s="210"/>
      <c r="F26" s="210"/>
      <c r="G26" s="210"/>
      <c r="H26" s="210"/>
      <c r="I26" s="210"/>
    </row>
    <row r="27" spans="1:9" ht="20.100000000000001" customHeight="1" x14ac:dyDescent="0.3">
      <c r="A27" s="210"/>
      <c r="B27" s="210"/>
      <c r="C27" s="210"/>
      <c r="D27" s="210"/>
      <c r="E27" s="210"/>
      <c r="F27" s="210"/>
      <c r="G27" s="210"/>
      <c r="H27" s="210"/>
      <c r="I27" s="210"/>
    </row>
    <row r="28" spans="1:9" ht="20.100000000000001" customHeight="1" x14ac:dyDescent="0.3">
      <c r="A28" s="210"/>
      <c r="B28" s="210"/>
      <c r="C28" s="210"/>
      <c r="D28" s="210"/>
      <c r="E28" s="210"/>
      <c r="F28" s="210"/>
      <c r="G28" s="210"/>
      <c r="H28" s="210"/>
      <c r="I28" s="210"/>
    </row>
    <row r="29" spans="1:9" ht="20.100000000000001" customHeight="1" x14ac:dyDescent="0.3">
      <c r="A29" s="210"/>
      <c r="B29" s="210"/>
      <c r="C29" s="210"/>
      <c r="D29" s="210"/>
      <c r="E29" s="210"/>
      <c r="F29" s="210"/>
      <c r="G29" s="210"/>
      <c r="H29" s="210"/>
      <c r="I29" s="210"/>
    </row>
    <row r="30" spans="1:9" ht="20.100000000000001" customHeight="1" x14ac:dyDescent="0.3">
      <c r="A30" s="210"/>
      <c r="B30" s="210"/>
      <c r="C30" s="210"/>
      <c r="D30" s="210"/>
      <c r="E30" s="210"/>
      <c r="F30" s="210"/>
      <c r="G30" s="210"/>
      <c r="H30" s="210"/>
      <c r="I30" s="210"/>
    </row>
    <row r="31" spans="1:9" ht="20.100000000000001" customHeight="1" x14ac:dyDescent="0.3">
      <c r="A31" s="210"/>
      <c r="B31" s="210"/>
      <c r="C31" s="210"/>
      <c r="D31" s="210"/>
      <c r="E31" s="210"/>
      <c r="F31" s="210"/>
      <c r="G31" s="210"/>
      <c r="H31" s="210"/>
      <c r="I31" s="210"/>
    </row>
    <row r="32" spans="1:9" ht="20.100000000000001" customHeight="1" x14ac:dyDescent="0.3">
      <c r="A32" s="210"/>
      <c r="B32" s="210"/>
      <c r="C32" s="210"/>
      <c r="D32" s="210"/>
      <c r="E32" s="210"/>
      <c r="F32" s="210"/>
      <c r="G32" s="210"/>
      <c r="H32" s="210"/>
      <c r="I32" s="210"/>
    </row>
    <row r="33" spans="1:12" ht="20.100000000000001" customHeight="1" x14ac:dyDescent="0.3">
      <c r="A33" s="210"/>
      <c r="B33" s="210"/>
      <c r="C33" s="210"/>
      <c r="D33" s="210"/>
      <c r="E33" s="210"/>
      <c r="F33" s="210"/>
      <c r="G33" s="210"/>
      <c r="H33" s="210"/>
      <c r="I33" s="210"/>
    </row>
    <row r="34" spans="1:12" ht="20.100000000000001" customHeight="1" x14ac:dyDescent="0.3">
      <c r="A34" s="210"/>
      <c r="B34" s="210"/>
      <c r="C34" s="210"/>
      <c r="D34" s="210"/>
      <c r="E34" s="210"/>
      <c r="F34" s="210"/>
      <c r="G34" s="210"/>
      <c r="H34" s="210"/>
      <c r="I34" s="210"/>
    </row>
    <row r="35" spans="1:12" ht="20.100000000000001" customHeight="1" x14ac:dyDescent="0.3">
      <c r="A35" s="210"/>
      <c r="B35" s="210"/>
      <c r="C35" s="210"/>
      <c r="D35" s="210"/>
      <c r="E35" s="210"/>
      <c r="F35" s="210"/>
      <c r="G35" s="210"/>
      <c r="H35" s="210"/>
      <c r="I35" s="210"/>
    </row>
    <row r="36" spans="1:12" ht="20.100000000000001" customHeight="1" x14ac:dyDescent="0.6"/>
    <row r="37" spans="1:12" ht="20.100000000000001" customHeight="1" x14ac:dyDescent="0.6"/>
    <row r="38" spans="1:12" ht="20.100000000000001" customHeight="1" x14ac:dyDescent="0.6"/>
    <row r="39" spans="1:12" ht="20.100000000000001" customHeight="1" x14ac:dyDescent="0.6"/>
    <row r="47" spans="1:12" x14ac:dyDescent="0.6">
      <c r="L47" s="18"/>
    </row>
  </sheetData>
  <mergeCells count="5">
    <mergeCell ref="A3:I35"/>
    <mergeCell ref="C1:E1"/>
    <mergeCell ref="G1:I1"/>
    <mergeCell ref="A1:B1"/>
    <mergeCell ref="A2:I2"/>
  </mergeCells>
  <pageMargins left="1" right="0.54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CA74-0F62-4F92-B4B5-BC5A43AD69ED}">
  <sheetPr codeName="Sheet12"/>
  <dimension ref="A1:AW160"/>
  <sheetViews>
    <sheetView topLeftCell="C4" zoomScale="145" zoomScaleNormal="145" workbookViewId="0">
      <selection activeCell="D6" sqref="D6"/>
    </sheetView>
  </sheetViews>
  <sheetFormatPr defaultColWidth="8.625" defaultRowHeight="17.25" x14ac:dyDescent="0.4"/>
  <cols>
    <col min="1" max="1" width="3.5" style="23" customWidth="1"/>
    <col min="2" max="2" width="5.5" style="87" customWidth="1"/>
    <col min="3" max="3" width="15.125" style="25" customWidth="1"/>
    <col min="4" max="4" width="4.625" style="28" customWidth="1"/>
    <col min="5" max="44" width="1.5" style="28" customWidth="1"/>
    <col min="45" max="47" width="3.5" style="28" customWidth="1"/>
    <col min="48" max="16384" width="8.625" style="28"/>
  </cols>
  <sheetData>
    <row r="1" spans="1:49" s="18" customFormat="1" ht="21.75" customHeight="1" x14ac:dyDescent="0.5">
      <c r="A1" s="161" t="s">
        <v>29</v>
      </c>
      <c r="B1" s="175" t="s">
        <v>43</v>
      </c>
      <c r="C1" s="229" t="s">
        <v>48</v>
      </c>
      <c r="D1" s="75" t="s">
        <v>79</v>
      </c>
      <c r="E1" s="167">
        <v>1</v>
      </c>
      <c r="F1" s="168"/>
      <c r="G1" s="168"/>
      <c r="H1" s="168"/>
      <c r="I1" s="168"/>
      <c r="J1" s="168"/>
      <c r="K1" s="168"/>
      <c r="L1" s="168"/>
      <c r="M1" s="168"/>
      <c r="N1" s="169"/>
      <c r="O1" s="167">
        <v>2</v>
      </c>
      <c r="P1" s="168"/>
      <c r="Q1" s="168"/>
      <c r="R1" s="168"/>
      <c r="S1" s="168"/>
      <c r="T1" s="168"/>
      <c r="U1" s="168"/>
      <c r="V1" s="168"/>
      <c r="W1" s="168"/>
      <c r="X1" s="169"/>
      <c r="Y1" s="167">
        <v>3</v>
      </c>
      <c r="Z1" s="168"/>
      <c r="AA1" s="168"/>
      <c r="AB1" s="168"/>
      <c r="AC1" s="168"/>
      <c r="AD1" s="168"/>
      <c r="AE1" s="168"/>
      <c r="AF1" s="168"/>
      <c r="AG1" s="168"/>
      <c r="AH1" s="169"/>
      <c r="AI1" s="167">
        <v>4</v>
      </c>
      <c r="AJ1" s="168"/>
      <c r="AK1" s="168"/>
      <c r="AL1" s="168"/>
      <c r="AM1" s="168"/>
      <c r="AN1" s="168"/>
      <c r="AO1" s="168"/>
      <c r="AP1" s="168"/>
      <c r="AQ1" s="168"/>
      <c r="AR1" s="169"/>
      <c r="AS1" s="165" t="s">
        <v>49</v>
      </c>
      <c r="AT1" s="165"/>
      <c r="AU1" s="165"/>
    </row>
    <row r="2" spans="1:49" s="18" customFormat="1" ht="18.600000000000001" customHeight="1" x14ac:dyDescent="0.5">
      <c r="A2" s="162"/>
      <c r="B2" s="176"/>
      <c r="C2" s="230"/>
      <c r="D2" s="75" t="s">
        <v>25</v>
      </c>
      <c r="E2" s="170" t="s">
        <v>53</v>
      </c>
      <c r="F2" s="171"/>
      <c r="G2" s="171"/>
      <c r="H2" s="171"/>
      <c r="I2" s="171"/>
      <c r="J2" s="171"/>
      <c r="K2" s="171"/>
      <c r="L2" s="171"/>
      <c r="M2" s="171"/>
      <c r="N2" s="172"/>
      <c r="O2" s="170" t="s">
        <v>54</v>
      </c>
      <c r="P2" s="171"/>
      <c r="Q2" s="171"/>
      <c r="R2" s="171"/>
      <c r="S2" s="171"/>
      <c r="T2" s="171"/>
      <c r="U2" s="171"/>
      <c r="V2" s="171"/>
      <c r="W2" s="171"/>
      <c r="X2" s="172"/>
      <c r="Y2" s="170" t="s">
        <v>54</v>
      </c>
      <c r="Z2" s="171"/>
      <c r="AA2" s="171"/>
      <c r="AB2" s="171"/>
      <c r="AC2" s="171"/>
      <c r="AD2" s="171"/>
      <c r="AE2" s="171"/>
      <c r="AF2" s="171"/>
      <c r="AG2" s="171"/>
      <c r="AH2" s="172"/>
      <c r="AI2" s="170" t="s">
        <v>54</v>
      </c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9" s="18" customFormat="1" ht="14.45" customHeight="1" x14ac:dyDescent="0.5">
      <c r="A3" s="162"/>
      <c r="B3" s="176"/>
      <c r="C3" s="230"/>
      <c r="D3" s="75" t="s">
        <v>24</v>
      </c>
      <c r="E3" s="215">
        <v>11</v>
      </c>
      <c r="F3" s="216"/>
      <c r="G3" s="215">
        <v>12</v>
      </c>
      <c r="H3" s="216"/>
      <c r="I3" s="215"/>
      <c r="J3" s="216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9" s="18" customFormat="1" ht="14.45" customHeight="1" x14ac:dyDescent="0.5">
      <c r="A4" s="162"/>
      <c r="B4" s="176"/>
      <c r="C4" s="230"/>
      <c r="D4" s="79" t="s">
        <v>139</v>
      </c>
      <c r="E4" s="235" t="s">
        <v>177</v>
      </c>
      <c r="F4" s="235" t="s">
        <v>176</v>
      </c>
      <c r="G4" s="235" t="s">
        <v>175</v>
      </c>
      <c r="H4" s="235" t="s">
        <v>174</v>
      </c>
      <c r="I4" s="235"/>
      <c r="J4" s="235"/>
      <c r="K4" s="235"/>
      <c r="L4" s="235"/>
      <c r="M4" s="235"/>
      <c r="N4" s="235"/>
      <c r="O4" s="235" t="s">
        <v>145</v>
      </c>
      <c r="P4" s="235" t="s">
        <v>146</v>
      </c>
      <c r="Q4" s="235" t="s">
        <v>147</v>
      </c>
      <c r="R4" s="235" t="s">
        <v>148</v>
      </c>
      <c r="S4" s="235"/>
      <c r="T4" s="235"/>
      <c r="U4" s="235"/>
      <c r="V4" s="235"/>
      <c r="W4" s="235"/>
      <c r="X4" s="235"/>
      <c r="Y4" s="235" t="s">
        <v>149</v>
      </c>
      <c r="Z4" s="235" t="s">
        <v>150</v>
      </c>
      <c r="AA4" s="235" t="s">
        <v>151</v>
      </c>
      <c r="AB4" s="235" t="s">
        <v>152</v>
      </c>
      <c r="AC4" s="235"/>
      <c r="AD4" s="235"/>
      <c r="AE4" s="235"/>
      <c r="AF4" s="235"/>
      <c r="AG4" s="235"/>
      <c r="AH4" s="235"/>
      <c r="AI4" s="235" t="s">
        <v>153</v>
      </c>
      <c r="AJ4" s="235" t="s">
        <v>154</v>
      </c>
      <c r="AK4" s="235" t="s">
        <v>155</v>
      </c>
      <c r="AL4" s="235" t="s">
        <v>156</v>
      </c>
      <c r="AM4" s="235"/>
      <c r="AN4" s="235"/>
      <c r="AO4" s="235"/>
      <c r="AP4" s="235"/>
      <c r="AQ4" s="235"/>
      <c r="AR4" s="235"/>
      <c r="AS4" s="108" t="s">
        <v>50</v>
      </c>
      <c r="AT4" s="107" t="s">
        <v>51</v>
      </c>
      <c r="AU4" s="109" t="s">
        <v>52</v>
      </c>
    </row>
    <row r="5" spans="1:49" ht="12" customHeight="1" x14ac:dyDescent="0.4">
      <c r="A5" s="85">
        <v>1</v>
      </c>
      <c r="B5" s="85">
        <v>69001</v>
      </c>
      <c r="C5" s="231" t="s">
        <v>84</v>
      </c>
      <c r="D5" s="84"/>
      <c r="E5" s="221" t="s">
        <v>82</v>
      </c>
      <c r="F5" s="221" t="s">
        <v>82</v>
      </c>
      <c r="G5" s="221" t="s">
        <v>82</v>
      </c>
      <c r="H5" s="221" t="s">
        <v>82</v>
      </c>
      <c r="I5" s="221"/>
      <c r="J5" s="221"/>
      <c r="K5" s="221"/>
      <c r="L5" s="221"/>
      <c r="M5" s="221"/>
      <c r="N5" s="221"/>
      <c r="O5" s="221" t="s">
        <v>82</v>
      </c>
      <c r="P5" s="221" t="s">
        <v>82</v>
      </c>
      <c r="Q5" s="221" t="s">
        <v>82</v>
      </c>
      <c r="R5" s="221" t="s">
        <v>82</v>
      </c>
      <c r="S5" s="221"/>
      <c r="T5" s="221"/>
      <c r="U5" s="221"/>
      <c r="V5" s="221"/>
      <c r="W5" s="221"/>
      <c r="X5" s="221"/>
      <c r="Y5" s="221" t="s">
        <v>82</v>
      </c>
      <c r="Z5" s="221" t="s">
        <v>82</v>
      </c>
      <c r="AA5" s="221" t="s">
        <v>82</v>
      </c>
      <c r="AB5" s="221" t="s">
        <v>82</v>
      </c>
      <c r="AC5" s="221"/>
      <c r="AD5" s="221"/>
      <c r="AE5" s="221"/>
      <c r="AF5" s="221"/>
      <c r="AG5" s="221"/>
      <c r="AH5" s="221"/>
      <c r="AI5" s="221" t="s">
        <v>82</v>
      </c>
      <c r="AJ5" s="221" t="s">
        <v>82</v>
      </c>
      <c r="AK5" s="221" t="s">
        <v>82</v>
      </c>
      <c r="AL5" s="221" t="s">
        <v>82</v>
      </c>
      <c r="AM5" s="221"/>
      <c r="AN5" s="221"/>
      <c r="AO5" s="221"/>
      <c r="AP5" s="221"/>
      <c r="AQ5" s="221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27"/>
      <c r="AW5" s="27"/>
    </row>
    <row r="6" spans="1:49" ht="12" customHeight="1" x14ac:dyDescent="0.4">
      <c r="A6" s="85">
        <v>2</v>
      </c>
      <c r="B6" s="85">
        <v>69002</v>
      </c>
      <c r="C6" s="231" t="s">
        <v>85</v>
      </c>
      <c r="D6" s="84"/>
      <c r="E6" s="221"/>
      <c r="F6" s="221"/>
      <c r="G6" s="221"/>
      <c r="H6" s="221"/>
      <c r="I6" s="221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27"/>
      <c r="AW6" s="27"/>
    </row>
    <row r="7" spans="1:49" ht="12" customHeight="1" x14ac:dyDescent="0.4">
      <c r="A7" s="85">
        <v>3</v>
      </c>
      <c r="B7" s="85">
        <v>69003</v>
      </c>
      <c r="C7" s="231" t="s">
        <v>86</v>
      </c>
      <c r="D7" s="84"/>
      <c r="E7" s="221"/>
      <c r="F7" s="221"/>
      <c r="G7" s="221"/>
      <c r="H7" s="221"/>
      <c r="I7" s="221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27"/>
      <c r="AW7" s="27"/>
    </row>
    <row r="8" spans="1:49" ht="12" customHeight="1" x14ac:dyDescent="0.4">
      <c r="A8" s="85">
        <v>4</v>
      </c>
      <c r="B8" s="85">
        <v>69004</v>
      </c>
      <c r="C8" s="231" t="s">
        <v>87</v>
      </c>
      <c r="D8" s="84"/>
      <c r="E8" s="221"/>
      <c r="F8" s="221"/>
      <c r="G8" s="221"/>
      <c r="H8" s="221"/>
      <c r="I8" s="221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27"/>
      <c r="AW8" s="27"/>
    </row>
    <row r="9" spans="1:49" ht="12" customHeight="1" x14ac:dyDescent="0.4">
      <c r="A9" s="85">
        <v>5</v>
      </c>
      <c r="B9" s="85">
        <v>69005</v>
      </c>
      <c r="C9" s="231" t="s">
        <v>88</v>
      </c>
      <c r="D9" s="84"/>
      <c r="E9" s="221"/>
      <c r="F9" s="221"/>
      <c r="G9" s="221"/>
      <c r="H9" s="221"/>
      <c r="I9" s="221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27"/>
      <c r="AW9" s="27"/>
    </row>
    <row r="10" spans="1:49" ht="12" customHeight="1" x14ac:dyDescent="0.4">
      <c r="A10" s="85">
        <v>6</v>
      </c>
      <c r="B10" s="85">
        <v>69006</v>
      </c>
      <c r="C10" s="231" t="s">
        <v>89</v>
      </c>
      <c r="D10" s="84"/>
      <c r="E10" s="221"/>
      <c r="F10" s="221"/>
      <c r="G10" s="221"/>
      <c r="H10" s="221"/>
      <c r="I10" s="221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27"/>
      <c r="AW10" s="27"/>
    </row>
    <row r="11" spans="1:49" ht="12" customHeight="1" x14ac:dyDescent="0.4">
      <c r="A11" s="85">
        <v>7</v>
      </c>
      <c r="B11" s="85">
        <v>69007</v>
      </c>
      <c r="C11" s="231" t="s">
        <v>90</v>
      </c>
      <c r="D11" s="84"/>
      <c r="E11" s="221"/>
      <c r="F11" s="221"/>
      <c r="G11" s="221"/>
      <c r="H11" s="221"/>
      <c r="I11" s="221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27"/>
      <c r="AW11" s="27"/>
    </row>
    <row r="12" spans="1:49" ht="12" customHeight="1" x14ac:dyDescent="0.4">
      <c r="A12" s="85">
        <v>8</v>
      </c>
      <c r="B12" s="85">
        <v>69008</v>
      </c>
      <c r="C12" s="231" t="s">
        <v>91</v>
      </c>
      <c r="D12" s="84"/>
      <c r="E12" s="221"/>
      <c r="F12" s="221"/>
      <c r="G12" s="221"/>
      <c r="H12" s="221"/>
      <c r="I12" s="221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27"/>
      <c r="AW12" s="27"/>
    </row>
    <row r="13" spans="1:49" ht="12" customHeight="1" x14ac:dyDescent="0.4">
      <c r="A13" s="85">
        <v>9</v>
      </c>
      <c r="B13" s="85">
        <v>69009</v>
      </c>
      <c r="C13" s="231" t="s">
        <v>92</v>
      </c>
      <c r="D13" s="84"/>
      <c r="E13" s="221"/>
      <c r="F13" s="221"/>
      <c r="G13" s="221"/>
      <c r="H13" s="221"/>
      <c r="I13" s="221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27"/>
      <c r="AW13" s="27"/>
    </row>
    <row r="14" spans="1:49" ht="12" customHeight="1" x14ac:dyDescent="0.4">
      <c r="A14" s="85">
        <v>10</v>
      </c>
      <c r="B14" s="85">
        <v>69010</v>
      </c>
      <c r="C14" s="231" t="s">
        <v>93</v>
      </c>
      <c r="D14" s="84"/>
      <c r="E14" s="221"/>
      <c r="F14" s="221"/>
      <c r="G14" s="221"/>
      <c r="H14" s="221"/>
      <c r="I14" s="221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27"/>
      <c r="AW14" s="27"/>
    </row>
    <row r="15" spans="1:49" ht="12" customHeight="1" x14ac:dyDescent="0.4">
      <c r="A15" s="85">
        <v>11</v>
      </c>
      <c r="B15" s="85">
        <v>69011</v>
      </c>
      <c r="C15" s="231" t="s">
        <v>94</v>
      </c>
      <c r="D15" s="84"/>
      <c r="E15" s="221"/>
      <c r="F15" s="221"/>
      <c r="G15" s="221"/>
      <c r="H15" s="221"/>
      <c r="I15" s="221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27"/>
      <c r="AW15" s="27"/>
    </row>
    <row r="16" spans="1:49" ht="12" customHeight="1" x14ac:dyDescent="0.4">
      <c r="A16" s="85">
        <v>12</v>
      </c>
      <c r="B16" s="85">
        <v>69012</v>
      </c>
      <c r="C16" s="231" t="s">
        <v>95</v>
      </c>
      <c r="D16" s="84"/>
      <c r="E16" s="221"/>
      <c r="F16" s="221"/>
      <c r="G16" s="221"/>
      <c r="H16" s="221"/>
      <c r="I16" s="221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27"/>
      <c r="AW16" s="27"/>
    </row>
    <row r="17" spans="1:49" ht="12" customHeight="1" x14ac:dyDescent="0.4">
      <c r="A17" s="85">
        <v>13</v>
      </c>
      <c r="B17" s="85">
        <v>69013</v>
      </c>
      <c r="C17" s="231" t="s">
        <v>96</v>
      </c>
      <c r="D17" s="84"/>
      <c r="E17" s="221"/>
      <c r="F17" s="221"/>
      <c r="G17" s="221"/>
      <c r="H17" s="221"/>
      <c r="I17" s="221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27"/>
      <c r="AW17" s="27"/>
    </row>
    <row r="18" spans="1:49" ht="12" customHeight="1" x14ac:dyDescent="0.4">
      <c r="A18" s="85">
        <v>14</v>
      </c>
      <c r="B18" s="85">
        <v>69014</v>
      </c>
      <c r="C18" s="231" t="s">
        <v>97</v>
      </c>
      <c r="D18" s="84"/>
      <c r="E18" s="221"/>
      <c r="F18" s="221"/>
      <c r="G18" s="221"/>
      <c r="H18" s="221"/>
      <c r="I18" s="221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27"/>
      <c r="AW18" s="27"/>
    </row>
    <row r="19" spans="1:49" ht="12" customHeight="1" x14ac:dyDescent="0.4">
      <c r="A19" s="85">
        <v>15</v>
      </c>
      <c r="B19" s="85">
        <v>69015</v>
      </c>
      <c r="C19" s="231" t="s">
        <v>98</v>
      </c>
      <c r="D19" s="84"/>
      <c r="E19" s="221"/>
      <c r="F19" s="221"/>
      <c r="G19" s="221"/>
      <c r="H19" s="221"/>
      <c r="I19" s="221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27"/>
      <c r="AW19" s="27"/>
    </row>
    <row r="20" spans="1:49" ht="12" customHeight="1" x14ac:dyDescent="0.4">
      <c r="A20" s="85">
        <v>16</v>
      </c>
      <c r="B20" s="85">
        <v>69016</v>
      </c>
      <c r="C20" s="231" t="s">
        <v>99</v>
      </c>
      <c r="D20" s="84"/>
      <c r="E20" s="221"/>
      <c r="F20" s="221"/>
      <c r="G20" s="221"/>
      <c r="H20" s="221"/>
      <c r="I20" s="221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27"/>
      <c r="AW20" s="27"/>
    </row>
    <row r="21" spans="1:49" ht="12" customHeight="1" x14ac:dyDescent="0.4">
      <c r="A21" s="85">
        <v>17</v>
      </c>
      <c r="B21" s="85">
        <v>69017</v>
      </c>
      <c r="C21" s="231" t="s">
        <v>100</v>
      </c>
      <c r="D21" s="84"/>
      <c r="E21" s="221"/>
      <c r="F21" s="221"/>
      <c r="G21" s="221"/>
      <c r="H21" s="221"/>
      <c r="I21" s="221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27"/>
      <c r="AW21" s="27"/>
    </row>
    <row r="22" spans="1:49" ht="12" customHeight="1" x14ac:dyDescent="0.4">
      <c r="A22" s="85">
        <v>18</v>
      </c>
      <c r="B22" s="85">
        <v>69018</v>
      </c>
      <c r="C22" s="231" t="s">
        <v>101</v>
      </c>
      <c r="D22" s="84"/>
      <c r="E22" s="221"/>
      <c r="F22" s="221"/>
      <c r="G22" s="221"/>
      <c r="H22" s="221"/>
      <c r="I22" s="221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27"/>
      <c r="AW22" s="27"/>
    </row>
    <row r="23" spans="1:49" ht="12" customHeight="1" x14ac:dyDescent="0.4">
      <c r="A23" s="85">
        <v>19</v>
      </c>
      <c r="B23" s="85">
        <v>69019</v>
      </c>
      <c r="C23" s="231" t="s">
        <v>102</v>
      </c>
      <c r="D23" s="84"/>
      <c r="E23" s="221"/>
      <c r="F23" s="221"/>
      <c r="G23" s="221"/>
      <c r="H23" s="221"/>
      <c r="I23" s="221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27"/>
      <c r="AW23" s="27"/>
    </row>
    <row r="24" spans="1:49" ht="12" customHeight="1" x14ac:dyDescent="0.4">
      <c r="A24" s="85">
        <v>20</v>
      </c>
      <c r="B24" s="85">
        <v>69020</v>
      </c>
      <c r="C24" s="231" t="s">
        <v>103</v>
      </c>
      <c r="D24" s="84"/>
      <c r="E24" s="221"/>
      <c r="F24" s="221"/>
      <c r="G24" s="221"/>
      <c r="H24" s="221"/>
      <c r="I24" s="221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27"/>
      <c r="AW24" s="27"/>
    </row>
    <row r="25" spans="1:49" ht="12" customHeight="1" x14ac:dyDescent="0.4">
      <c r="A25" s="85">
        <v>21</v>
      </c>
      <c r="B25" s="85">
        <v>69021</v>
      </c>
      <c r="C25" s="231" t="s">
        <v>104</v>
      </c>
      <c r="D25" s="84"/>
      <c r="E25" s="221"/>
      <c r="F25" s="221"/>
      <c r="G25" s="221"/>
      <c r="H25" s="221"/>
      <c r="I25" s="221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27"/>
      <c r="AW25" s="27"/>
    </row>
    <row r="26" spans="1:49" ht="12" customHeight="1" x14ac:dyDescent="0.4">
      <c r="A26" s="85">
        <v>22</v>
      </c>
      <c r="B26" s="85">
        <v>69022</v>
      </c>
      <c r="C26" s="231" t="s">
        <v>105</v>
      </c>
      <c r="D26" s="84"/>
      <c r="E26" s="221"/>
      <c r="F26" s="221"/>
      <c r="G26" s="221"/>
      <c r="H26" s="221"/>
      <c r="I26" s="221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27"/>
      <c r="AW26" s="27"/>
    </row>
    <row r="27" spans="1:49" ht="12" customHeight="1" x14ac:dyDescent="0.4">
      <c r="A27" s="85">
        <v>23</v>
      </c>
      <c r="B27" s="85">
        <v>69023</v>
      </c>
      <c r="C27" s="231" t="s">
        <v>106</v>
      </c>
      <c r="D27" s="84"/>
      <c r="E27" s="221"/>
      <c r="F27" s="221"/>
      <c r="G27" s="221"/>
      <c r="H27" s="221"/>
      <c r="I27" s="221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27"/>
      <c r="AW27" s="27"/>
    </row>
    <row r="28" spans="1:49" ht="12" customHeight="1" x14ac:dyDescent="0.4">
      <c r="A28" s="85">
        <v>24</v>
      </c>
      <c r="B28" s="85">
        <v>69024</v>
      </c>
      <c r="C28" s="231" t="s">
        <v>107</v>
      </c>
      <c r="D28" s="84"/>
      <c r="E28" s="221"/>
      <c r="F28" s="221"/>
      <c r="G28" s="221"/>
      <c r="H28" s="221"/>
      <c r="I28" s="221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27"/>
      <c r="AW28" s="27"/>
    </row>
    <row r="29" spans="1:49" ht="12" customHeight="1" x14ac:dyDescent="0.4">
      <c r="A29" s="85">
        <v>25</v>
      </c>
      <c r="B29" s="85">
        <v>69025</v>
      </c>
      <c r="C29" s="231" t="s">
        <v>108</v>
      </c>
      <c r="D29" s="84"/>
      <c r="E29" s="221"/>
      <c r="F29" s="221"/>
      <c r="G29" s="221"/>
      <c r="H29" s="221"/>
      <c r="I29" s="221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27"/>
      <c r="AW29" s="27"/>
    </row>
    <row r="30" spans="1:49" ht="12" customHeight="1" x14ac:dyDescent="0.4">
      <c r="A30" s="85">
        <v>26</v>
      </c>
      <c r="B30" s="85">
        <v>69026</v>
      </c>
      <c r="C30" s="231" t="s">
        <v>109</v>
      </c>
      <c r="D30" s="84"/>
      <c r="E30" s="221"/>
      <c r="F30" s="221"/>
      <c r="G30" s="221"/>
      <c r="H30" s="221"/>
      <c r="I30" s="221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27"/>
      <c r="AW30" s="27"/>
    </row>
    <row r="31" spans="1:49" ht="12" customHeight="1" x14ac:dyDescent="0.4">
      <c r="A31" s="85">
        <v>27</v>
      </c>
      <c r="B31" s="85">
        <v>69027</v>
      </c>
      <c r="C31" s="231" t="s">
        <v>110</v>
      </c>
      <c r="D31" s="84"/>
      <c r="E31" s="221"/>
      <c r="F31" s="221"/>
      <c r="G31" s="221"/>
      <c r="H31" s="221"/>
      <c r="I31" s="221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27"/>
      <c r="AW31" s="27"/>
    </row>
    <row r="32" spans="1:49" ht="12" customHeight="1" x14ac:dyDescent="0.4">
      <c r="A32" s="85">
        <v>28</v>
      </c>
      <c r="B32" s="85">
        <v>69028</v>
      </c>
      <c r="C32" s="231" t="s">
        <v>111</v>
      </c>
      <c r="D32" s="84"/>
      <c r="E32" s="221"/>
      <c r="F32" s="221"/>
      <c r="G32" s="221"/>
      <c r="H32" s="221"/>
      <c r="I32" s="221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27"/>
      <c r="AW32" s="27"/>
    </row>
    <row r="33" spans="1:49" ht="12" customHeight="1" x14ac:dyDescent="0.4">
      <c r="A33" s="85">
        <v>29</v>
      </c>
      <c r="B33" s="85">
        <v>69029</v>
      </c>
      <c r="C33" s="231" t="s">
        <v>112</v>
      </c>
      <c r="D33" s="84"/>
      <c r="E33" s="221"/>
      <c r="F33" s="221"/>
      <c r="G33" s="221"/>
      <c r="H33" s="221"/>
      <c r="I33" s="221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27"/>
      <c r="AW33" s="27"/>
    </row>
    <row r="34" spans="1:49" ht="12" customHeight="1" x14ac:dyDescent="0.4">
      <c r="A34" s="85">
        <v>30</v>
      </c>
      <c r="B34" s="85">
        <v>69030</v>
      </c>
      <c r="C34" s="231" t="s">
        <v>113</v>
      </c>
      <c r="D34" s="84"/>
      <c r="E34" s="221"/>
      <c r="F34" s="221"/>
      <c r="G34" s="221"/>
      <c r="H34" s="221"/>
      <c r="I34" s="221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27"/>
      <c r="AW34" s="27"/>
    </row>
    <row r="35" spans="1:49" ht="12" customHeight="1" x14ac:dyDescent="0.4">
      <c r="A35" s="85">
        <v>31</v>
      </c>
      <c r="B35" s="85">
        <v>69031</v>
      </c>
      <c r="C35" s="231" t="s">
        <v>114</v>
      </c>
      <c r="D35" s="84"/>
      <c r="E35" s="221"/>
      <c r="F35" s="221"/>
      <c r="G35" s="221"/>
      <c r="H35" s="221"/>
      <c r="I35" s="221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27"/>
      <c r="AW35" s="27"/>
    </row>
    <row r="36" spans="1:49" ht="12" customHeight="1" x14ac:dyDescent="0.4">
      <c r="A36" s="85">
        <v>32</v>
      </c>
      <c r="B36" s="85">
        <v>69032</v>
      </c>
      <c r="C36" s="231" t="s">
        <v>115</v>
      </c>
      <c r="D36" s="84"/>
      <c r="E36" s="221"/>
      <c r="F36" s="221"/>
      <c r="G36" s="221"/>
      <c r="H36" s="221"/>
      <c r="I36" s="221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27"/>
      <c r="AW36" s="27"/>
    </row>
    <row r="37" spans="1:49" ht="12" customHeight="1" x14ac:dyDescent="0.4">
      <c r="A37" s="85">
        <v>33</v>
      </c>
      <c r="B37" s="85">
        <v>69033</v>
      </c>
      <c r="C37" s="231" t="s">
        <v>116</v>
      </c>
      <c r="D37" s="84"/>
      <c r="E37" s="221"/>
      <c r="F37" s="221"/>
      <c r="G37" s="221"/>
      <c r="H37" s="221"/>
      <c r="I37" s="221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27"/>
      <c r="AW37" s="27"/>
    </row>
    <row r="38" spans="1:49" ht="12" customHeight="1" x14ac:dyDescent="0.4">
      <c r="A38" s="85">
        <v>34</v>
      </c>
      <c r="B38" s="85">
        <v>69034</v>
      </c>
      <c r="C38" s="231" t="s">
        <v>117</v>
      </c>
      <c r="D38" s="84"/>
      <c r="E38" s="221"/>
      <c r="F38" s="221"/>
      <c r="G38" s="221"/>
      <c r="H38" s="221"/>
      <c r="I38" s="221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27"/>
      <c r="AW38" s="27"/>
    </row>
    <row r="39" spans="1:49" ht="12" customHeight="1" x14ac:dyDescent="0.4">
      <c r="A39" s="85">
        <v>35</v>
      </c>
      <c r="B39" s="85">
        <v>69035</v>
      </c>
      <c r="C39" s="231" t="s">
        <v>118</v>
      </c>
      <c r="D39" s="84"/>
      <c r="E39" s="221"/>
      <c r="F39" s="221"/>
      <c r="G39" s="221"/>
      <c r="H39" s="221"/>
      <c r="I39" s="221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27"/>
      <c r="AW39" s="27"/>
    </row>
    <row r="40" spans="1:49" ht="12" customHeight="1" x14ac:dyDescent="0.4">
      <c r="A40" s="85">
        <v>36</v>
      </c>
      <c r="B40" s="85">
        <v>69036</v>
      </c>
      <c r="C40" s="231" t="s">
        <v>119</v>
      </c>
      <c r="D40" s="84"/>
      <c r="E40" s="221"/>
      <c r="F40" s="221"/>
      <c r="G40" s="221"/>
      <c r="H40" s="221"/>
      <c r="I40" s="221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27"/>
      <c r="AW40" s="27"/>
    </row>
    <row r="41" spans="1:49" ht="12" customHeight="1" x14ac:dyDescent="0.4">
      <c r="A41" s="85">
        <v>37</v>
      </c>
      <c r="B41" s="85">
        <v>69037</v>
      </c>
      <c r="C41" s="231" t="s">
        <v>120</v>
      </c>
      <c r="D41" s="84"/>
      <c r="E41" s="221"/>
      <c r="F41" s="221"/>
      <c r="G41" s="221"/>
      <c r="H41" s="221"/>
      <c r="I41" s="221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27"/>
      <c r="AW41" s="27"/>
    </row>
    <row r="42" spans="1:49" ht="12" customHeight="1" x14ac:dyDescent="0.4">
      <c r="A42" s="85">
        <v>38</v>
      </c>
      <c r="B42" s="85">
        <v>69038</v>
      </c>
      <c r="C42" s="231" t="s">
        <v>121</v>
      </c>
      <c r="D42" s="84"/>
      <c r="E42" s="221"/>
      <c r="F42" s="221"/>
      <c r="G42" s="221"/>
      <c r="H42" s="221"/>
      <c r="I42" s="221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27"/>
      <c r="AW42" s="27"/>
    </row>
    <row r="43" spans="1:49" ht="12" customHeight="1" x14ac:dyDescent="0.4">
      <c r="A43" s="85">
        <v>39</v>
      </c>
      <c r="B43" s="85">
        <v>69039</v>
      </c>
      <c r="C43" s="231" t="s">
        <v>122</v>
      </c>
      <c r="D43" s="84"/>
      <c r="E43" s="221"/>
      <c r="F43" s="221"/>
      <c r="G43" s="221"/>
      <c r="H43" s="221"/>
      <c r="I43" s="221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27"/>
      <c r="AW43" s="27"/>
    </row>
    <row r="44" spans="1:49" ht="12" customHeight="1" x14ac:dyDescent="0.4">
      <c r="A44" s="85">
        <v>40</v>
      </c>
      <c r="B44" s="85">
        <v>69040</v>
      </c>
      <c r="C44" s="231" t="s">
        <v>123</v>
      </c>
      <c r="D44" s="84"/>
      <c r="E44" s="221"/>
      <c r="F44" s="221"/>
      <c r="G44" s="221"/>
      <c r="H44" s="221"/>
      <c r="I44" s="221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27"/>
      <c r="AW44" s="27"/>
    </row>
    <row r="45" spans="1:49" ht="12" customHeight="1" x14ac:dyDescent="0.4">
      <c r="A45" s="85">
        <v>41</v>
      </c>
      <c r="B45" s="85">
        <v>69041</v>
      </c>
      <c r="C45" s="231" t="s">
        <v>124</v>
      </c>
      <c r="D45" s="84"/>
      <c r="E45" s="221"/>
      <c r="F45" s="221"/>
      <c r="G45" s="221"/>
      <c r="H45" s="221"/>
      <c r="I45" s="221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27"/>
      <c r="AW45" s="27"/>
    </row>
    <row r="46" spans="1:49" ht="12" customHeight="1" x14ac:dyDescent="0.4">
      <c r="A46" s="85">
        <v>42</v>
      </c>
      <c r="B46" s="85">
        <v>69042</v>
      </c>
      <c r="C46" s="231" t="s">
        <v>125</v>
      </c>
      <c r="D46" s="84"/>
      <c r="E46" s="221"/>
      <c r="F46" s="221"/>
      <c r="G46" s="221"/>
      <c r="H46" s="221"/>
      <c r="I46" s="221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27"/>
      <c r="AW46" s="27"/>
    </row>
    <row r="47" spans="1:49" ht="12" customHeight="1" x14ac:dyDescent="0.4">
      <c r="A47" s="85">
        <v>43</v>
      </c>
      <c r="B47" s="85">
        <v>69043</v>
      </c>
      <c r="C47" s="231" t="s">
        <v>126</v>
      </c>
      <c r="D47" s="84"/>
      <c r="E47" s="221"/>
      <c r="F47" s="221"/>
      <c r="G47" s="221"/>
      <c r="H47" s="221"/>
      <c r="I47" s="221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27"/>
      <c r="AW47" s="27"/>
    </row>
    <row r="48" spans="1:49" ht="12" customHeight="1" x14ac:dyDescent="0.4">
      <c r="A48" s="85">
        <v>44</v>
      </c>
      <c r="B48" s="85">
        <v>69044</v>
      </c>
      <c r="C48" s="231" t="s">
        <v>127</v>
      </c>
      <c r="D48" s="84"/>
      <c r="E48" s="221"/>
      <c r="F48" s="221"/>
      <c r="G48" s="221"/>
      <c r="H48" s="221"/>
      <c r="I48" s="221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27"/>
      <c r="AW48" s="27"/>
    </row>
    <row r="49" spans="1:49" ht="12" customHeight="1" x14ac:dyDescent="0.4">
      <c r="A49" s="85">
        <v>45</v>
      </c>
      <c r="B49" s="85">
        <v>69046</v>
      </c>
      <c r="C49" s="231" t="s">
        <v>128</v>
      </c>
      <c r="D49" s="84"/>
      <c r="E49" s="221"/>
      <c r="F49" s="221"/>
      <c r="G49" s="221"/>
      <c r="H49" s="221"/>
      <c r="I49" s="221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27"/>
      <c r="AW49" s="27"/>
    </row>
    <row r="50" spans="1:49" x14ac:dyDescent="0.4">
      <c r="A50" s="22"/>
      <c r="B50" s="8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</row>
    <row r="51" spans="1:49" x14ac:dyDescent="0.4">
      <c r="A51" s="22"/>
      <c r="B51" s="86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</row>
    <row r="52" spans="1:49" x14ac:dyDescent="0.4">
      <c r="A52" s="22"/>
      <c r="B52" s="86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</row>
    <row r="53" spans="1:49" x14ac:dyDescent="0.4">
      <c r="A53" s="22"/>
      <c r="B53" s="86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</row>
    <row r="54" spans="1:49" x14ac:dyDescent="0.4">
      <c r="A54" s="22"/>
      <c r="B54" s="86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</row>
    <row r="55" spans="1:49" x14ac:dyDescent="0.4">
      <c r="A55" s="22"/>
      <c r="B55" s="86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</row>
    <row r="56" spans="1:49" x14ac:dyDescent="0.4">
      <c r="A56" s="22"/>
      <c r="B56" s="86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</row>
    <row r="57" spans="1:49" x14ac:dyDescent="0.4">
      <c r="A57" s="22"/>
      <c r="B57" s="86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</row>
    <row r="58" spans="1:49" x14ac:dyDescent="0.4">
      <c r="A58" s="22"/>
      <c r="B58" s="86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</row>
    <row r="59" spans="1:49" x14ac:dyDescent="0.4">
      <c r="A59" s="22"/>
      <c r="B59" s="86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</row>
    <row r="60" spans="1:49" x14ac:dyDescent="0.4">
      <c r="A60" s="22"/>
      <c r="B60" s="86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</row>
    <row r="61" spans="1:49" x14ac:dyDescent="0.4">
      <c r="A61" s="22"/>
      <c r="B61" s="86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</row>
    <row r="62" spans="1:49" x14ac:dyDescent="0.4">
      <c r="A62" s="22"/>
      <c r="B62" s="86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</row>
    <row r="63" spans="1:49" x14ac:dyDescent="0.4">
      <c r="A63" s="22"/>
      <c r="B63" s="86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</row>
    <row r="64" spans="1:49" x14ac:dyDescent="0.4">
      <c r="A64" s="22"/>
      <c r="B64" s="86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</row>
    <row r="65" spans="1:49" x14ac:dyDescent="0.4">
      <c r="A65" s="22"/>
      <c r="B65" s="86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</row>
    <row r="66" spans="1:49" x14ac:dyDescent="0.4">
      <c r="A66" s="22"/>
      <c r="B66" s="86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</row>
    <row r="67" spans="1:49" x14ac:dyDescent="0.4">
      <c r="A67" s="22"/>
      <c r="B67" s="86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</row>
    <row r="68" spans="1:49" x14ac:dyDescent="0.4">
      <c r="A68" s="22"/>
      <c r="B68" s="86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</row>
    <row r="69" spans="1:49" x14ac:dyDescent="0.4">
      <c r="A69" s="22"/>
      <c r="B69" s="86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</row>
    <row r="70" spans="1:49" x14ac:dyDescent="0.4">
      <c r="A70" s="22"/>
      <c r="B70" s="86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</row>
    <row r="71" spans="1:49" x14ac:dyDescent="0.4">
      <c r="A71" s="22"/>
      <c r="B71" s="86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</row>
    <row r="72" spans="1:49" x14ac:dyDescent="0.4">
      <c r="A72" s="22"/>
      <c r="B72" s="86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</row>
    <row r="73" spans="1:49" x14ac:dyDescent="0.4">
      <c r="A73" s="22"/>
      <c r="B73" s="86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</row>
    <row r="74" spans="1:49" x14ac:dyDescent="0.4">
      <c r="A74" s="22"/>
      <c r="B74" s="86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</row>
    <row r="75" spans="1:49" x14ac:dyDescent="0.4">
      <c r="A75" s="22"/>
      <c r="B75" s="86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</row>
    <row r="76" spans="1:49" x14ac:dyDescent="0.4">
      <c r="A76" s="22"/>
      <c r="B76" s="86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</row>
    <row r="77" spans="1:49" x14ac:dyDescent="0.4">
      <c r="A77" s="22"/>
      <c r="B77" s="86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</row>
    <row r="78" spans="1:49" x14ac:dyDescent="0.4">
      <c r="A78" s="22"/>
      <c r="B78" s="86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</row>
    <row r="79" spans="1:49" x14ac:dyDescent="0.4">
      <c r="A79" s="22"/>
      <c r="B79" s="86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27"/>
      <c r="AW79" s="27"/>
    </row>
    <row r="80" spans="1:49" x14ac:dyDescent="0.4">
      <c r="A80" s="22"/>
      <c r="B80" s="86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</row>
    <row r="81" spans="1:49" x14ac:dyDescent="0.4">
      <c r="A81" s="22"/>
      <c r="B81" s="86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</row>
    <row r="82" spans="1:49" x14ac:dyDescent="0.4">
      <c r="A82" s="22"/>
      <c r="B82" s="86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</row>
    <row r="83" spans="1:49" x14ac:dyDescent="0.4">
      <c r="A83" s="22"/>
      <c r="B83" s="86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</row>
    <row r="84" spans="1:49" x14ac:dyDescent="0.4">
      <c r="A84" s="22"/>
      <c r="B84" s="86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</row>
    <row r="85" spans="1:49" x14ac:dyDescent="0.4">
      <c r="A85" s="22"/>
      <c r="B85" s="86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27"/>
      <c r="AW85" s="27"/>
    </row>
    <row r="86" spans="1:49" x14ac:dyDescent="0.4">
      <c r="A86" s="22"/>
      <c r="B86" s="86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27"/>
      <c r="AW86" s="27"/>
    </row>
    <row r="87" spans="1:49" x14ac:dyDescent="0.4">
      <c r="A87" s="22"/>
      <c r="B87" s="86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27"/>
      <c r="AW87" s="27"/>
    </row>
    <row r="88" spans="1:49" x14ac:dyDescent="0.4">
      <c r="A88" s="22"/>
      <c r="B88" s="86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</row>
    <row r="89" spans="1:49" x14ac:dyDescent="0.4">
      <c r="A89" s="22"/>
      <c r="B89" s="86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</row>
    <row r="90" spans="1:49" x14ac:dyDescent="0.4">
      <c r="A90" s="22"/>
      <c r="B90" s="86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</row>
    <row r="91" spans="1:49" x14ac:dyDescent="0.4">
      <c r="A91" s="22"/>
      <c r="B91" s="86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27"/>
      <c r="AW91" s="27"/>
    </row>
    <row r="92" spans="1:49" x14ac:dyDescent="0.4">
      <c r="A92" s="22"/>
      <c r="B92" s="86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27"/>
      <c r="AW92" s="27"/>
    </row>
    <row r="93" spans="1:49" x14ac:dyDescent="0.4">
      <c r="A93" s="22"/>
      <c r="B93" s="86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/>
      <c r="AW93" s="27"/>
    </row>
    <row r="94" spans="1:49" x14ac:dyDescent="0.4">
      <c r="A94" s="22"/>
      <c r="B94" s="86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</row>
    <row r="95" spans="1:49" x14ac:dyDescent="0.4">
      <c r="A95" s="22"/>
      <c r="B95" s="86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/>
    </row>
    <row r="96" spans="1:49" x14ac:dyDescent="0.4">
      <c r="A96" s="22"/>
      <c r="B96" s="86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</row>
    <row r="97" spans="1:49" x14ac:dyDescent="0.4">
      <c r="A97" s="22"/>
      <c r="B97" s="86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</row>
    <row r="98" spans="1:49" x14ac:dyDescent="0.4">
      <c r="A98" s="22"/>
      <c r="B98" s="86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</row>
    <row r="99" spans="1:49" x14ac:dyDescent="0.4">
      <c r="A99" s="22"/>
      <c r="B99" s="86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27"/>
      <c r="AW99" s="27"/>
    </row>
    <row r="100" spans="1:49" x14ac:dyDescent="0.4">
      <c r="A100" s="22"/>
      <c r="B100" s="86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</row>
    <row r="101" spans="1:49" x14ac:dyDescent="0.4">
      <c r="A101" s="22"/>
      <c r="B101" s="86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</row>
    <row r="102" spans="1:49" x14ac:dyDescent="0.4">
      <c r="A102" s="22"/>
      <c r="B102" s="86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</row>
    <row r="103" spans="1:49" x14ac:dyDescent="0.4">
      <c r="A103" s="22"/>
      <c r="B103" s="86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</row>
    <row r="104" spans="1:49" x14ac:dyDescent="0.4">
      <c r="A104" s="22"/>
      <c r="B104" s="86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</row>
    <row r="105" spans="1:49" x14ac:dyDescent="0.4">
      <c r="A105" s="22"/>
      <c r="B105" s="86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</row>
    <row r="106" spans="1:49" x14ac:dyDescent="0.4">
      <c r="A106" s="22"/>
      <c r="B106" s="86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</row>
    <row r="107" spans="1:49" x14ac:dyDescent="0.4">
      <c r="A107" s="22"/>
      <c r="B107" s="86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</row>
    <row r="108" spans="1:49" x14ac:dyDescent="0.4">
      <c r="A108" s="22"/>
      <c r="B108" s="86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</row>
    <row r="109" spans="1:49" x14ac:dyDescent="0.4">
      <c r="A109" s="22"/>
      <c r="B109" s="86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</row>
    <row r="110" spans="1:49" x14ac:dyDescent="0.4">
      <c r="A110" s="22"/>
      <c r="B110" s="86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</row>
    <row r="111" spans="1:49" x14ac:dyDescent="0.4">
      <c r="A111" s="22"/>
      <c r="B111" s="86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</row>
    <row r="112" spans="1:49" x14ac:dyDescent="0.4">
      <c r="A112" s="22"/>
      <c r="B112" s="86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</row>
    <row r="113" spans="1:49" x14ac:dyDescent="0.4">
      <c r="A113" s="22"/>
      <c r="B113" s="86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</row>
    <row r="114" spans="1:49" x14ac:dyDescent="0.4">
      <c r="A114" s="22"/>
      <c r="B114" s="86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</row>
    <row r="115" spans="1:49" x14ac:dyDescent="0.4">
      <c r="A115" s="22"/>
      <c r="B115" s="86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</row>
    <row r="116" spans="1:49" x14ac:dyDescent="0.4">
      <c r="A116" s="22"/>
      <c r="B116" s="86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27"/>
      <c r="AW116" s="27"/>
    </row>
    <row r="117" spans="1:49" x14ac:dyDescent="0.4">
      <c r="A117" s="22"/>
      <c r="B117" s="86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27"/>
      <c r="AW117" s="27"/>
    </row>
    <row r="118" spans="1:49" x14ac:dyDescent="0.4">
      <c r="A118" s="22"/>
      <c r="B118" s="86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</row>
    <row r="119" spans="1:49" x14ac:dyDescent="0.4">
      <c r="A119" s="22"/>
      <c r="B119" s="86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</row>
    <row r="120" spans="1:49" x14ac:dyDescent="0.4">
      <c r="A120" s="22"/>
      <c r="B120" s="86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</row>
    <row r="121" spans="1:49" x14ac:dyDescent="0.4">
      <c r="A121" s="22"/>
      <c r="B121" s="86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</row>
    <row r="122" spans="1:49" x14ac:dyDescent="0.4">
      <c r="A122" s="22"/>
      <c r="B122" s="86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</row>
    <row r="123" spans="1:49" x14ac:dyDescent="0.4">
      <c r="A123" s="22"/>
      <c r="B123" s="86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</row>
    <row r="124" spans="1:49" x14ac:dyDescent="0.4">
      <c r="A124" s="22"/>
      <c r="B124" s="86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</row>
    <row r="125" spans="1:49" x14ac:dyDescent="0.4">
      <c r="A125" s="22"/>
      <c r="B125" s="86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</row>
    <row r="126" spans="1:49" x14ac:dyDescent="0.4">
      <c r="A126" s="22"/>
      <c r="B126" s="86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</row>
    <row r="127" spans="1:49" x14ac:dyDescent="0.4">
      <c r="A127" s="22"/>
      <c r="B127" s="86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</row>
    <row r="128" spans="1:49" x14ac:dyDescent="0.4">
      <c r="A128" s="22"/>
      <c r="B128" s="86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</row>
    <row r="129" spans="1:49" x14ac:dyDescent="0.4">
      <c r="A129" s="22"/>
      <c r="B129" s="86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</row>
    <row r="130" spans="1:49" x14ac:dyDescent="0.4">
      <c r="A130" s="22"/>
      <c r="B130" s="86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</row>
    <row r="131" spans="1:49" x14ac:dyDescent="0.4">
      <c r="A131" s="22"/>
      <c r="B131" s="86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</row>
    <row r="132" spans="1:49" x14ac:dyDescent="0.4">
      <c r="A132" s="22"/>
      <c r="B132" s="86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</row>
    <row r="133" spans="1:49" x14ac:dyDescent="0.4">
      <c r="A133" s="22"/>
      <c r="B133" s="86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</row>
    <row r="134" spans="1:49" x14ac:dyDescent="0.4">
      <c r="A134" s="22"/>
      <c r="B134" s="86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</row>
    <row r="135" spans="1:49" x14ac:dyDescent="0.4">
      <c r="A135" s="22"/>
      <c r="B135" s="86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</row>
    <row r="136" spans="1:49" x14ac:dyDescent="0.4">
      <c r="A136" s="22"/>
      <c r="B136" s="86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</row>
    <row r="137" spans="1:49" x14ac:dyDescent="0.4">
      <c r="A137" s="22"/>
      <c r="B137" s="86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</row>
    <row r="138" spans="1:49" x14ac:dyDescent="0.4">
      <c r="A138" s="22"/>
      <c r="B138" s="86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</row>
    <row r="139" spans="1:49" x14ac:dyDescent="0.4">
      <c r="A139" s="22"/>
      <c r="B139" s="86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</row>
    <row r="140" spans="1:49" x14ac:dyDescent="0.4">
      <c r="A140" s="22"/>
      <c r="B140" s="86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</row>
    <row r="141" spans="1:49" x14ac:dyDescent="0.4">
      <c r="A141" s="22"/>
      <c r="B141" s="86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</row>
    <row r="142" spans="1:49" x14ac:dyDescent="0.4">
      <c r="A142" s="22"/>
      <c r="B142" s="86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</row>
    <row r="143" spans="1:49" x14ac:dyDescent="0.4">
      <c r="A143" s="22"/>
      <c r="B143" s="86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</row>
    <row r="144" spans="1:49" x14ac:dyDescent="0.4">
      <c r="A144" s="22"/>
      <c r="B144" s="86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</row>
    <row r="145" spans="1:49" x14ac:dyDescent="0.4">
      <c r="A145" s="22"/>
      <c r="B145" s="86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</row>
    <row r="146" spans="1:49" x14ac:dyDescent="0.4">
      <c r="A146" s="22"/>
      <c r="B146" s="86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</row>
    <row r="147" spans="1:49" x14ac:dyDescent="0.4">
      <c r="A147" s="22"/>
      <c r="B147" s="86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</row>
    <row r="148" spans="1:49" x14ac:dyDescent="0.4">
      <c r="A148" s="22"/>
      <c r="B148" s="86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</row>
    <row r="149" spans="1:49" x14ac:dyDescent="0.4">
      <c r="A149" s="22"/>
      <c r="B149" s="86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</row>
    <row r="150" spans="1:49" x14ac:dyDescent="0.4">
      <c r="A150" s="22"/>
      <c r="B150" s="86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</row>
    <row r="151" spans="1:49" x14ac:dyDescent="0.4">
      <c r="A151" s="22"/>
      <c r="B151" s="86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</row>
    <row r="152" spans="1:49" x14ac:dyDescent="0.4">
      <c r="A152" s="22"/>
      <c r="B152" s="86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27"/>
      <c r="AW152" s="27"/>
    </row>
    <row r="153" spans="1:49" x14ac:dyDescent="0.4">
      <c r="A153" s="22"/>
      <c r="B153" s="86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27"/>
      <c r="AW153" s="27"/>
    </row>
    <row r="154" spans="1:49" x14ac:dyDescent="0.4">
      <c r="A154" s="22"/>
      <c r="B154" s="86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27"/>
      <c r="AW154" s="27"/>
    </row>
    <row r="155" spans="1:49" x14ac:dyDescent="0.4">
      <c r="A155" s="22"/>
      <c r="B155" s="86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27"/>
      <c r="AW155" s="27"/>
    </row>
    <row r="156" spans="1:49" x14ac:dyDescent="0.4">
      <c r="A156" s="22"/>
      <c r="B156" s="86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</row>
    <row r="157" spans="1:49" x14ac:dyDescent="0.4">
      <c r="A157" s="22"/>
      <c r="B157" s="86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</row>
    <row r="158" spans="1:49" x14ac:dyDescent="0.4">
      <c r="A158" s="22"/>
      <c r="B158" s="86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</row>
    <row r="159" spans="1:49" x14ac:dyDescent="0.4">
      <c r="A159" s="22"/>
      <c r="B159" s="86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</row>
    <row r="160" spans="1:49" x14ac:dyDescent="0.4">
      <c r="A160" s="22"/>
      <c r="B160" s="86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</row>
  </sheetData>
  <sortState xmlns:xlrd2="http://schemas.microsoft.com/office/spreadsheetml/2017/richdata2" ref="B5:C55">
    <sortCondition ref="B5:B55"/>
  </sortState>
  <mergeCells count="33">
    <mergeCell ref="AO3:AP3"/>
    <mergeCell ref="AQ3:AR3"/>
    <mergeCell ref="AE3:AF3"/>
    <mergeCell ref="AG3:AH3"/>
    <mergeCell ref="AI3:AJ3"/>
    <mergeCell ref="AK3:AL3"/>
    <mergeCell ref="AM3:AN3"/>
    <mergeCell ref="AI1:AR1"/>
    <mergeCell ref="E2:N2"/>
    <mergeCell ref="O2:X2"/>
    <mergeCell ref="Y2:AH2"/>
    <mergeCell ref="AI2:AR2"/>
    <mergeCell ref="K3:L3"/>
    <mergeCell ref="M3:N3"/>
    <mergeCell ref="E1:N1"/>
    <mergeCell ref="O1:X1"/>
    <mergeCell ref="Y1:AH1"/>
    <mergeCell ref="A1:A4"/>
    <mergeCell ref="B1:B4"/>
    <mergeCell ref="C1:C4"/>
    <mergeCell ref="AS1:AU1"/>
    <mergeCell ref="AS2:AU3"/>
    <mergeCell ref="O3:P3"/>
    <mergeCell ref="Q3:R3"/>
    <mergeCell ref="S3:T3"/>
    <mergeCell ref="U3:V3"/>
    <mergeCell ref="W3:X3"/>
    <mergeCell ref="Y3:Z3"/>
    <mergeCell ref="AA3:AB3"/>
    <mergeCell ref="AC3:AD3"/>
    <mergeCell ref="E3:F3"/>
    <mergeCell ref="G3:H3"/>
    <mergeCell ref="I3:J3"/>
  </mergeCells>
  <phoneticPr fontId="34" type="noConversion"/>
  <pageMargins left="0.7" right="0.7" top="0.67" bottom="0.75" header="0.3" footer="0.3"/>
  <pageSetup paperSize="9" scale="91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W161"/>
  <sheetViews>
    <sheetView topLeftCell="C4" zoomScale="145" zoomScaleNormal="145" workbookViewId="0">
      <selection activeCell="D6" sqref="D6"/>
    </sheetView>
  </sheetViews>
  <sheetFormatPr defaultColWidth="8.625" defaultRowHeight="17.25" x14ac:dyDescent="0.4"/>
  <cols>
    <col min="1" max="1" width="3.5" style="27" customWidth="1"/>
    <col min="2" max="2" width="5.5" style="27" customWidth="1"/>
    <col min="3" max="3" width="15.125" style="25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9" s="2" customFormat="1" ht="21.75" customHeight="1" x14ac:dyDescent="0.5">
      <c r="A1" s="173" t="s">
        <v>29</v>
      </c>
      <c r="B1" s="175" t="s">
        <v>43</v>
      </c>
      <c r="C1" s="229" t="s">
        <v>48</v>
      </c>
      <c r="D1" s="75" t="s">
        <v>79</v>
      </c>
      <c r="E1" s="167">
        <v>5</v>
      </c>
      <c r="F1" s="168"/>
      <c r="G1" s="168"/>
      <c r="H1" s="168"/>
      <c r="I1" s="168"/>
      <c r="J1" s="168"/>
      <c r="K1" s="168"/>
      <c r="L1" s="168"/>
      <c r="M1" s="168"/>
      <c r="N1" s="169"/>
      <c r="O1" s="167">
        <v>6</v>
      </c>
      <c r="P1" s="168"/>
      <c r="Q1" s="168"/>
      <c r="R1" s="168"/>
      <c r="S1" s="168"/>
      <c r="T1" s="168"/>
      <c r="U1" s="168"/>
      <c r="V1" s="168"/>
      <c r="W1" s="168"/>
      <c r="X1" s="169"/>
      <c r="Y1" s="167">
        <v>7</v>
      </c>
      <c r="Z1" s="168"/>
      <c r="AA1" s="168"/>
      <c r="AB1" s="168"/>
      <c r="AC1" s="168"/>
      <c r="AD1" s="168"/>
      <c r="AE1" s="168"/>
      <c r="AF1" s="168"/>
      <c r="AG1" s="168"/>
      <c r="AH1" s="169"/>
      <c r="AI1" s="167">
        <v>8</v>
      </c>
      <c r="AJ1" s="168"/>
      <c r="AK1" s="168"/>
      <c r="AL1" s="168"/>
      <c r="AM1" s="168"/>
      <c r="AN1" s="168"/>
      <c r="AO1" s="168"/>
      <c r="AP1" s="168"/>
      <c r="AQ1" s="168"/>
      <c r="AR1" s="169"/>
      <c r="AS1" s="165" t="s">
        <v>49</v>
      </c>
      <c r="AT1" s="165"/>
      <c r="AU1" s="165"/>
    </row>
    <row r="2" spans="1:49" s="2" customFormat="1" ht="18.600000000000001" customHeight="1" x14ac:dyDescent="0.5">
      <c r="A2" s="174"/>
      <c r="B2" s="176"/>
      <c r="C2" s="230"/>
      <c r="D2" s="75" t="s">
        <v>25</v>
      </c>
      <c r="E2" s="170" t="s">
        <v>53</v>
      </c>
      <c r="F2" s="171"/>
      <c r="G2" s="171"/>
      <c r="H2" s="171"/>
      <c r="I2" s="171"/>
      <c r="J2" s="171"/>
      <c r="K2" s="171"/>
      <c r="L2" s="171"/>
      <c r="M2" s="171"/>
      <c r="N2" s="172"/>
      <c r="O2" s="170" t="s">
        <v>54</v>
      </c>
      <c r="P2" s="171"/>
      <c r="Q2" s="171"/>
      <c r="R2" s="171"/>
      <c r="S2" s="171"/>
      <c r="T2" s="171"/>
      <c r="U2" s="171"/>
      <c r="V2" s="171"/>
      <c r="W2" s="171"/>
      <c r="X2" s="172"/>
      <c r="Y2" s="170" t="s">
        <v>54</v>
      </c>
      <c r="Z2" s="171"/>
      <c r="AA2" s="171"/>
      <c r="AB2" s="171"/>
      <c r="AC2" s="171"/>
      <c r="AD2" s="171"/>
      <c r="AE2" s="171"/>
      <c r="AF2" s="171"/>
      <c r="AG2" s="171"/>
      <c r="AH2" s="172"/>
      <c r="AI2" s="170" t="s">
        <v>54</v>
      </c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9" s="2" customFormat="1" ht="14.45" customHeight="1" x14ac:dyDescent="0.25">
      <c r="A3" s="174"/>
      <c r="B3" s="176"/>
      <c r="C3" s="230"/>
      <c r="D3" s="75" t="s">
        <v>24</v>
      </c>
      <c r="E3" s="215"/>
      <c r="F3" s="216"/>
      <c r="G3" s="215"/>
      <c r="H3" s="216"/>
      <c r="I3" s="215"/>
      <c r="J3" s="216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9" s="2" customFormat="1" ht="14.45" customHeight="1" x14ac:dyDescent="0.25">
      <c r="A4" s="174"/>
      <c r="B4" s="176"/>
      <c r="C4" s="230"/>
      <c r="D4" s="79" t="s">
        <v>139</v>
      </c>
      <c r="E4" s="226" t="s">
        <v>178</v>
      </c>
      <c r="F4" s="226" t="s">
        <v>179</v>
      </c>
      <c r="G4" s="226" t="s">
        <v>180</v>
      </c>
      <c r="H4" s="226" t="s">
        <v>181</v>
      </c>
      <c r="I4" s="226"/>
      <c r="J4" s="226"/>
      <c r="K4" s="226"/>
      <c r="L4" s="226"/>
      <c r="M4" s="226"/>
      <c r="N4" s="226"/>
      <c r="O4" s="226" t="s">
        <v>157</v>
      </c>
      <c r="P4" s="226" t="s">
        <v>158</v>
      </c>
      <c r="Q4" s="226" t="s">
        <v>159</v>
      </c>
      <c r="R4" s="226" t="s">
        <v>160</v>
      </c>
      <c r="S4" s="226"/>
      <c r="T4" s="226"/>
      <c r="U4" s="226"/>
      <c r="V4" s="226"/>
      <c r="W4" s="226"/>
      <c r="X4" s="226"/>
      <c r="Y4" s="226" t="s">
        <v>161</v>
      </c>
      <c r="Z4" s="226" t="s">
        <v>162</v>
      </c>
      <c r="AA4" s="226" t="s">
        <v>163</v>
      </c>
      <c r="AB4" s="226" t="s">
        <v>164</v>
      </c>
      <c r="AC4" s="226"/>
      <c r="AD4" s="226"/>
      <c r="AE4" s="226"/>
      <c r="AF4" s="226"/>
      <c r="AG4" s="226"/>
      <c r="AH4" s="226"/>
      <c r="AI4" s="226" t="s">
        <v>165</v>
      </c>
      <c r="AJ4" s="226" t="s">
        <v>166</v>
      </c>
      <c r="AK4" s="226" t="s">
        <v>167</v>
      </c>
      <c r="AL4" s="226" t="s">
        <v>168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9" ht="12" customHeight="1" x14ac:dyDescent="0.45">
      <c r="A5" s="88">
        <f>IF('1-4'!A5&lt;&gt;"", '1-4'!A5, "")</f>
        <v>1</v>
      </c>
      <c r="B5" s="88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6"/>
      <c r="E5" s="221" t="s">
        <v>82</v>
      </c>
      <c r="F5" s="221" t="s">
        <v>82</v>
      </c>
      <c r="G5" s="221" t="s">
        <v>82</v>
      </c>
      <c r="H5" s="221" t="s">
        <v>82</v>
      </c>
      <c r="I5" s="225"/>
      <c r="J5" s="222"/>
      <c r="K5" s="222"/>
      <c r="L5" s="222"/>
      <c r="M5" s="222"/>
      <c r="N5" s="222"/>
      <c r="O5" s="221" t="s">
        <v>82</v>
      </c>
      <c r="P5" s="221" t="s">
        <v>82</v>
      </c>
      <c r="Q5" s="221" t="s">
        <v>82</v>
      </c>
      <c r="R5" s="221" t="s">
        <v>82</v>
      </c>
      <c r="S5" s="222"/>
      <c r="T5" s="222"/>
      <c r="U5" s="222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  <c r="AW5" s="3"/>
    </row>
    <row r="6" spans="1:49" ht="12" customHeight="1" x14ac:dyDescent="0.45">
      <c r="A6" s="88">
        <f>IF('1-4'!A6&lt;&gt;"", '1-4'!A6, "")</f>
        <v>2</v>
      </c>
      <c r="B6" s="88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6"/>
      <c r="E6" s="225"/>
      <c r="F6" s="225"/>
      <c r="G6" s="225"/>
      <c r="H6" s="225"/>
      <c r="I6" s="225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  <c r="AW6" s="3"/>
    </row>
    <row r="7" spans="1:49" ht="12" customHeight="1" x14ac:dyDescent="0.45">
      <c r="A7" s="88">
        <f>IF('1-4'!A7&lt;&gt;"", '1-4'!A7, "")</f>
        <v>3</v>
      </c>
      <c r="B7" s="88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6"/>
      <c r="E7" s="225"/>
      <c r="F7" s="225"/>
      <c r="G7" s="225"/>
      <c r="H7" s="225"/>
      <c r="I7" s="225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  <c r="AW7" s="3"/>
    </row>
    <row r="8" spans="1:49" ht="12" customHeight="1" x14ac:dyDescent="0.45">
      <c r="A8" s="88">
        <f>IF('1-4'!A8&lt;&gt;"", '1-4'!A8, "")</f>
        <v>4</v>
      </c>
      <c r="B8" s="88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6"/>
      <c r="E8" s="225"/>
      <c r="F8" s="225"/>
      <c r="G8" s="225"/>
      <c r="H8" s="225"/>
      <c r="I8" s="225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  <c r="AW8" s="3"/>
    </row>
    <row r="9" spans="1:49" ht="12" customHeight="1" x14ac:dyDescent="0.45">
      <c r="A9" s="88">
        <f>IF('1-4'!A9&lt;&gt;"", '1-4'!A9, "")</f>
        <v>5</v>
      </c>
      <c r="B9" s="88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6"/>
      <c r="E9" s="225"/>
      <c r="F9" s="225"/>
      <c r="G9" s="225"/>
      <c r="H9" s="225"/>
      <c r="I9" s="225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  <c r="AW9" s="3"/>
    </row>
    <row r="10" spans="1:49" ht="12" customHeight="1" x14ac:dyDescent="0.45">
      <c r="A10" s="88">
        <f>IF('1-4'!A10&lt;&gt;"", '1-4'!A10, "")</f>
        <v>6</v>
      </c>
      <c r="B10" s="88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6"/>
      <c r="E10" s="225"/>
      <c r="F10" s="225"/>
      <c r="G10" s="225"/>
      <c r="H10" s="225"/>
      <c r="I10" s="225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  <c r="AW10" s="3"/>
    </row>
    <row r="11" spans="1:49" ht="12" customHeight="1" x14ac:dyDescent="0.45">
      <c r="A11" s="88">
        <f>IF('1-4'!A11&lt;&gt;"", '1-4'!A11, "")</f>
        <v>7</v>
      </c>
      <c r="B11" s="88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6"/>
      <c r="E11" s="225"/>
      <c r="F11" s="225"/>
      <c r="G11" s="225"/>
      <c r="H11" s="225"/>
      <c r="I11" s="225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  <c r="AW11" s="3"/>
    </row>
    <row r="12" spans="1:49" ht="12" customHeight="1" x14ac:dyDescent="0.45">
      <c r="A12" s="88">
        <f>IF('1-4'!A12&lt;&gt;"", '1-4'!A12, "")</f>
        <v>8</v>
      </c>
      <c r="B12" s="88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6"/>
      <c r="E12" s="225"/>
      <c r="F12" s="225"/>
      <c r="G12" s="225"/>
      <c r="H12" s="225"/>
      <c r="I12" s="225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  <c r="AW12" s="3"/>
    </row>
    <row r="13" spans="1:49" ht="12" customHeight="1" x14ac:dyDescent="0.45">
      <c r="A13" s="88">
        <f>IF('1-4'!A13&lt;&gt;"", '1-4'!A13, "")</f>
        <v>9</v>
      </c>
      <c r="B13" s="88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6"/>
      <c r="E13" s="225"/>
      <c r="F13" s="225"/>
      <c r="G13" s="225"/>
      <c r="H13" s="225"/>
      <c r="I13" s="225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  <c r="AW13" s="3"/>
    </row>
    <row r="14" spans="1:49" ht="12" customHeight="1" x14ac:dyDescent="0.45">
      <c r="A14" s="88">
        <f>IF('1-4'!A14&lt;&gt;"", '1-4'!A14, "")</f>
        <v>10</v>
      </c>
      <c r="B14" s="88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6"/>
      <c r="E14" s="225"/>
      <c r="F14" s="225"/>
      <c r="G14" s="225"/>
      <c r="H14" s="225"/>
      <c r="I14" s="225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  <c r="AW14" s="3"/>
    </row>
    <row r="15" spans="1:49" ht="12" customHeight="1" x14ac:dyDescent="0.45">
      <c r="A15" s="88">
        <f>IF('1-4'!A15&lt;&gt;"", '1-4'!A15, "")</f>
        <v>11</v>
      </c>
      <c r="B15" s="88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6"/>
      <c r="E15" s="225"/>
      <c r="F15" s="225"/>
      <c r="G15" s="225"/>
      <c r="H15" s="225"/>
      <c r="I15" s="225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  <c r="AW15" s="3"/>
    </row>
    <row r="16" spans="1:49" ht="12" customHeight="1" x14ac:dyDescent="0.45">
      <c r="A16" s="88">
        <f>IF('1-4'!A16&lt;&gt;"", '1-4'!A16, "")</f>
        <v>12</v>
      </c>
      <c r="B16" s="88">
        <f>IF('1-4'!A16&lt;&gt;"", '1-4'!B16, "")</f>
        <v>69012</v>
      </c>
      <c r="C16" s="234" t="str">
        <f>IF('1-4'!A16&lt;&gt;"", '1-4'!C16, "")</f>
        <v>เด็กชายณัฐพล ผาสุข</v>
      </c>
      <c r="D16" s="26"/>
      <c r="E16" s="225"/>
      <c r="F16" s="225"/>
      <c r="G16" s="225"/>
      <c r="H16" s="225"/>
      <c r="I16" s="225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  <c r="AW16" s="3"/>
    </row>
    <row r="17" spans="1:49" ht="12" customHeight="1" x14ac:dyDescent="0.45">
      <c r="A17" s="88">
        <f>IF('1-4'!A17&lt;&gt;"", '1-4'!A17, "")</f>
        <v>13</v>
      </c>
      <c r="B17" s="88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6"/>
      <c r="E17" s="225"/>
      <c r="F17" s="225"/>
      <c r="G17" s="225"/>
      <c r="H17" s="225"/>
      <c r="I17" s="225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  <c r="AW17" s="3"/>
    </row>
    <row r="18" spans="1:49" ht="12" customHeight="1" x14ac:dyDescent="0.45">
      <c r="A18" s="88">
        <f>IF('1-4'!A18&lt;&gt;"", '1-4'!A18, "")</f>
        <v>14</v>
      </c>
      <c r="B18" s="88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6"/>
      <c r="E18" s="225"/>
      <c r="F18" s="225"/>
      <c r="G18" s="225"/>
      <c r="H18" s="225"/>
      <c r="I18" s="225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  <c r="AW18" s="3"/>
    </row>
    <row r="19" spans="1:49" ht="12" customHeight="1" x14ac:dyDescent="0.45">
      <c r="A19" s="88">
        <f>IF('1-4'!A19&lt;&gt;"", '1-4'!A19, "")</f>
        <v>15</v>
      </c>
      <c r="B19" s="88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6"/>
      <c r="E19" s="225"/>
      <c r="F19" s="225"/>
      <c r="G19" s="225"/>
      <c r="H19" s="225"/>
      <c r="I19" s="225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  <c r="AW19" s="3"/>
    </row>
    <row r="20" spans="1:49" ht="12" customHeight="1" x14ac:dyDescent="0.45">
      <c r="A20" s="88">
        <f>IF('1-4'!A20&lt;&gt;"", '1-4'!A20, "")</f>
        <v>16</v>
      </c>
      <c r="B20" s="88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6"/>
      <c r="E20" s="225"/>
      <c r="F20" s="225"/>
      <c r="G20" s="225"/>
      <c r="H20" s="225"/>
      <c r="I20" s="225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  <c r="AW20" s="3"/>
    </row>
    <row r="21" spans="1:49" ht="12" customHeight="1" x14ac:dyDescent="0.45">
      <c r="A21" s="88">
        <f>IF('1-4'!A21&lt;&gt;"", '1-4'!A21, "")</f>
        <v>17</v>
      </c>
      <c r="B21" s="88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6"/>
      <c r="E21" s="225"/>
      <c r="F21" s="225"/>
      <c r="G21" s="225"/>
      <c r="H21" s="225"/>
      <c r="I21" s="225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  <c r="AW21" s="3"/>
    </row>
    <row r="22" spans="1:49" ht="12" customHeight="1" x14ac:dyDescent="0.45">
      <c r="A22" s="88">
        <f>IF('1-4'!A22&lt;&gt;"", '1-4'!A22, "")</f>
        <v>18</v>
      </c>
      <c r="B22" s="88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6"/>
      <c r="E22" s="225"/>
      <c r="F22" s="225"/>
      <c r="G22" s="225"/>
      <c r="H22" s="225"/>
      <c r="I22" s="225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  <c r="AW22" s="3"/>
    </row>
    <row r="23" spans="1:49" ht="12" customHeight="1" x14ac:dyDescent="0.45">
      <c r="A23" s="88">
        <f>IF('1-4'!A23&lt;&gt;"", '1-4'!A23, "")</f>
        <v>19</v>
      </c>
      <c r="B23" s="88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6"/>
      <c r="E23" s="225"/>
      <c r="F23" s="225"/>
      <c r="G23" s="225"/>
      <c r="H23" s="225"/>
      <c r="I23" s="225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  <c r="AW23" s="3"/>
    </row>
    <row r="24" spans="1:49" ht="12" customHeight="1" x14ac:dyDescent="0.45">
      <c r="A24" s="88">
        <f>IF('1-4'!A24&lt;&gt;"", '1-4'!A24, "")</f>
        <v>20</v>
      </c>
      <c r="B24" s="88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6"/>
      <c r="E24" s="225"/>
      <c r="F24" s="225"/>
      <c r="G24" s="225"/>
      <c r="H24" s="225"/>
      <c r="I24" s="225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  <c r="AW24" s="3"/>
    </row>
    <row r="25" spans="1:49" ht="12" customHeight="1" x14ac:dyDescent="0.45">
      <c r="A25" s="88">
        <f>IF('1-4'!A25&lt;&gt;"", '1-4'!A25, "")</f>
        <v>21</v>
      </c>
      <c r="B25" s="88">
        <f>IF('1-4'!A25&lt;&gt;"", '1-4'!B25, "")</f>
        <v>69021</v>
      </c>
      <c r="C25" s="234" t="str">
        <f>IF('1-4'!A25&lt;&gt;"", '1-4'!C25, "")</f>
        <v>เด็กชายนิธิกร คงทน</v>
      </c>
      <c r="D25" s="26"/>
      <c r="E25" s="225"/>
      <c r="F25" s="225"/>
      <c r="G25" s="225"/>
      <c r="H25" s="225"/>
      <c r="I25" s="225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  <c r="AW25" s="3"/>
    </row>
    <row r="26" spans="1:49" ht="12" customHeight="1" x14ac:dyDescent="0.45">
      <c r="A26" s="88">
        <f>IF('1-4'!A26&lt;&gt;"", '1-4'!A26, "")</f>
        <v>22</v>
      </c>
      <c r="B26" s="88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6"/>
      <c r="E26" s="225"/>
      <c r="F26" s="225"/>
      <c r="G26" s="225"/>
      <c r="H26" s="225"/>
      <c r="I26" s="225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  <c r="AW26" s="3"/>
    </row>
    <row r="27" spans="1:49" ht="12" customHeight="1" x14ac:dyDescent="0.45">
      <c r="A27" s="88">
        <f>IF('1-4'!A27&lt;&gt;"", '1-4'!A27, "")</f>
        <v>23</v>
      </c>
      <c r="B27" s="88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6"/>
      <c r="E27" s="225"/>
      <c r="F27" s="225"/>
      <c r="G27" s="225"/>
      <c r="H27" s="225"/>
      <c r="I27" s="225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  <c r="AW27" s="3"/>
    </row>
    <row r="28" spans="1:49" ht="12" customHeight="1" x14ac:dyDescent="0.45">
      <c r="A28" s="88">
        <f>IF('1-4'!A28&lt;&gt;"", '1-4'!A28, "")</f>
        <v>24</v>
      </c>
      <c r="B28" s="88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6"/>
      <c r="E28" s="225"/>
      <c r="F28" s="225"/>
      <c r="G28" s="225"/>
      <c r="H28" s="225"/>
      <c r="I28" s="225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  <c r="AW28" s="3"/>
    </row>
    <row r="29" spans="1:49" ht="12" customHeight="1" x14ac:dyDescent="0.45">
      <c r="A29" s="88">
        <f>IF('1-4'!A29&lt;&gt;"", '1-4'!A29, "")</f>
        <v>25</v>
      </c>
      <c r="B29" s="88">
        <f>IF('1-4'!A29&lt;&gt;"", '1-4'!B29, "")</f>
        <v>69025</v>
      </c>
      <c r="C29" s="234" t="str">
        <f>IF('1-4'!A29&lt;&gt;"", '1-4'!C29, "")</f>
        <v>เด็กชายพงศธร ใจบุญ</v>
      </c>
      <c r="D29" s="26"/>
      <c r="E29" s="225"/>
      <c r="F29" s="225"/>
      <c r="G29" s="225"/>
      <c r="H29" s="225"/>
      <c r="I29" s="225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  <c r="AW29" s="3"/>
    </row>
    <row r="30" spans="1:49" ht="12" customHeight="1" x14ac:dyDescent="0.45">
      <c r="A30" s="88">
        <f>IF('1-4'!A30&lt;&gt;"", '1-4'!A30, "")</f>
        <v>26</v>
      </c>
      <c r="B30" s="88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6"/>
      <c r="E30" s="225"/>
      <c r="F30" s="225"/>
      <c r="G30" s="225"/>
      <c r="H30" s="225"/>
      <c r="I30" s="225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  <c r="AW30" s="3"/>
    </row>
    <row r="31" spans="1:49" ht="12" customHeight="1" x14ac:dyDescent="0.45">
      <c r="A31" s="88">
        <f>IF('1-4'!A31&lt;&gt;"", '1-4'!A31, "")</f>
        <v>27</v>
      </c>
      <c r="B31" s="88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6"/>
      <c r="E31" s="225"/>
      <c r="F31" s="225"/>
      <c r="G31" s="225"/>
      <c r="H31" s="225"/>
      <c r="I31" s="225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  <c r="AW31" s="3"/>
    </row>
    <row r="32" spans="1:49" ht="12" customHeight="1" x14ac:dyDescent="0.45">
      <c r="A32" s="88">
        <f>IF('1-4'!A32&lt;&gt;"", '1-4'!A32, "")</f>
        <v>28</v>
      </c>
      <c r="B32" s="88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6"/>
      <c r="E32" s="225"/>
      <c r="F32" s="225"/>
      <c r="G32" s="225"/>
      <c r="H32" s="225"/>
      <c r="I32" s="225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  <c r="AW32" s="3"/>
    </row>
    <row r="33" spans="1:49" ht="12" customHeight="1" x14ac:dyDescent="0.45">
      <c r="A33" s="88">
        <f>IF('1-4'!A33&lt;&gt;"", '1-4'!A33, "")</f>
        <v>29</v>
      </c>
      <c r="B33" s="88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6"/>
      <c r="E33" s="225"/>
      <c r="F33" s="225"/>
      <c r="G33" s="225"/>
      <c r="H33" s="225"/>
      <c r="I33" s="225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  <c r="AW33" s="3"/>
    </row>
    <row r="34" spans="1:49" ht="12" customHeight="1" x14ac:dyDescent="0.45">
      <c r="A34" s="88">
        <f>IF('1-4'!A34&lt;&gt;"", '1-4'!A34, "")</f>
        <v>30</v>
      </c>
      <c r="B34" s="88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6"/>
      <c r="E34" s="225"/>
      <c r="F34" s="225"/>
      <c r="G34" s="225"/>
      <c r="H34" s="225"/>
      <c r="I34" s="225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  <c r="AW34" s="3"/>
    </row>
    <row r="35" spans="1:49" ht="12" customHeight="1" x14ac:dyDescent="0.45">
      <c r="A35" s="88">
        <f>IF('1-4'!A35&lt;&gt;"", '1-4'!A35, "")</f>
        <v>31</v>
      </c>
      <c r="B35" s="88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6"/>
      <c r="E35" s="225"/>
      <c r="F35" s="225"/>
      <c r="G35" s="225"/>
      <c r="H35" s="225"/>
      <c r="I35" s="225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  <c r="AW35" s="3"/>
    </row>
    <row r="36" spans="1:49" ht="12" customHeight="1" x14ac:dyDescent="0.45">
      <c r="A36" s="88">
        <f>IF('1-4'!A36&lt;&gt;"", '1-4'!A36, "")</f>
        <v>32</v>
      </c>
      <c r="B36" s="88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6"/>
      <c r="E36" s="225"/>
      <c r="F36" s="225"/>
      <c r="G36" s="225"/>
      <c r="H36" s="225"/>
      <c r="I36" s="225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  <c r="AW36" s="3"/>
    </row>
    <row r="37" spans="1:49" ht="12" customHeight="1" x14ac:dyDescent="0.45">
      <c r="A37" s="88">
        <f>IF('1-4'!A37&lt;&gt;"", '1-4'!A37, "")</f>
        <v>33</v>
      </c>
      <c r="B37" s="88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6"/>
      <c r="E37" s="225"/>
      <c r="F37" s="225"/>
      <c r="G37" s="225"/>
      <c r="H37" s="225"/>
      <c r="I37" s="225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  <c r="AW37" s="3"/>
    </row>
    <row r="38" spans="1:49" ht="12" customHeight="1" x14ac:dyDescent="0.45">
      <c r="A38" s="88">
        <f>IF('1-4'!A38&lt;&gt;"", '1-4'!A38, "")</f>
        <v>34</v>
      </c>
      <c r="B38" s="88">
        <f>IF('1-4'!A38&lt;&gt;"", '1-4'!B38, "")</f>
        <v>69034</v>
      </c>
      <c r="C38" s="234" t="str">
        <f>IF('1-4'!A38&lt;&gt;"", '1-4'!C38, "")</f>
        <v>เด็กชายรชต พัฒนสิน</v>
      </c>
      <c r="D38" s="26"/>
      <c r="E38" s="225"/>
      <c r="F38" s="225"/>
      <c r="G38" s="225"/>
      <c r="H38" s="225"/>
      <c r="I38" s="225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  <c r="AW38" s="3"/>
    </row>
    <row r="39" spans="1:49" ht="12" customHeight="1" x14ac:dyDescent="0.45">
      <c r="A39" s="88">
        <f>IF('1-4'!A39&lt;&gt;"", '1-4'!A39, "")</f>
        <v>35</v>
      </c>
      <c r="B39" s="88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6"/>
      <c r="E39" s="225"/>
      <c r="F39" s="225"/>
      <c r="G39" s="225"/>
      <c r="H39" s="225"/>
      <c r="I39" s="225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  <c r="AW39" s="3"/>
    </row>
    <row r="40" spans="1:49" ht="12" customHeight="1" x14ac:dyDescent="0.45">
      <c r="A40" s="88">
        <f>IF('1-4'!A40&lt;&gt;"", '1-4'!A40, "")</f>
        <v>36</v>
      </c>
      <c r="B40" s="88">
        <f>IF('1-4'!A40&lt;&gt;"", '1-4'!B40, "")</f>
        <v>69036</v>
      </c>
      <c r="C40" s="234" t="str">
        <f>IF('1-4'!A40&lt;&gt;"", '1-4'!C40, "")</f>
        <v>เด็กชายวรวุฒิ สดใส</v>
      </c>
      <c r="D40" s="26"/>
      <c r="E40" s="225"/>
      <c r="F40" s="225"/>
      <c r="G40" s="225"/>
      <c r="H40" s="225"/>
      <c r="I40" s="225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  <c r="AW40" s="3"/>
    </row>
    <row r="41" spans="1:49" ht="12" customHeight="1" x14ac:dyDescent="0.45">
      <c r="A41" s="88">
        <f>IF('1-4'!A41&lt;&gt;"", '1-4'!A41, "")</f>
        <v>37</v>
      </c>
      <c r="B41" s="88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6"/>
      <c r="E41" s="225"/>
      <c r="F41" s="225"/>
      <c r="G41" s="225"/>
      <c r="H41" s="225"/>
      <c r="I41" s="225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  <c r="AW41" s="3"/>
    </row>
    <row r="42" spans="1:49" ht="12" customHeight="1" x14ac:dyDescent="0.45">
      <c r="A42" s="88">
        <f>IF('1-4'!A42&lt;&gt;"", '1-4'!A42, "")</f>
        <v>38</v>
      </c>
      <c r="B42" s="88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6"/>
      <c r="E42" s="225"/>
      <c r="F42" s="225"/>
      <c r="G42" s="225"/>
      <c r="H42" s="225"/>
      <c r="I42" s="225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  <c r="AW42" s="3"/>
    </row>
    <row r="43" spans="1:49" ht="12" customHeight="1" x14ac:dyDescent="0.45">
      <c r="A43" s="88">
        <f>IF('1-4'!A43&lt;&gt;"", '1-4'!A43, "")</f>
        <v>39</v>
      </c>
      <c r="B43" s="88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6"/>
      <c r="E43" s="225"/>
      <c r="F43" s="225"/>
      <c r="G43" s="225"/>
      <c r="H43" s="225"/>
      <c r="I43" s="225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  <c r="AW43" s="3"/>
    </row>
    <row r="44" spans="1:49" ht="12" customHeight="1" x14ac:dyDescent="0.45">
      <c r="A44" s="88">
        <f>IF('1-4'!A44&lt;&gt;"", '1-4'!A44, "")</f>
        <v>40</v>
      </c>
      <c r="B44" s="88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6"/>
      <c r="E44" s="225"/>
      <c r="F44" s="225"/>
      <c r="G44" s="225"/>
      <c r="H44" s="225"/>
      <c r="I44" s="225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  <c r="AW44" s="3"/>
    </row>
    <row r="45" spans="1:49" ht="12" customHeight="1" x14ac:dyDescent="0.45">
      <c r="A45" s="88">
        <f>IF('1-4'!A45&lt;&gt;"", '1-4'!A45, "")</f>
        <v>41</v>
      </c>
      <c r="B45" s="88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6"/>
      <c r="E45" s="225"/>
      <c r="F45" s="225"/>
      <c r="G45" s="225"/>
      <c r="H45" s="225"/>
      <c r="I45" s="225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  <c r="AW45" s="3"/>
    </row>
    <row r="46" spans="1:49" ht="12" customHeight="1" x14ac:dyDescent="0.45">
      <c r="A46" s="88">
        <f>IF('1-4'!A46&lt;&gt;"", '1-4'!A46, "")</f>
        <v>42</v>
      </c>
      <c r="B46" s="88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6"/>
      <c r="E46" s="225"/>
      <c r="F46" s="225"/>
      <c r="G46" s="225"/>
      <c r="H46" s="225"/>
      <c r="I46" s="225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  <c r="AW46" s="3"/>
    </row>
    <row r="47" spans="1:49" ht="12" customHeight="1" x14ac:dyDescent="0.45">
      <c r="A47" s="88">
        <f>IF('1-4'!A47&lt;&gt;"", '1-4'!A47, "")</f>
        <v>43</v>
      </c>
      <c r="B47" s="88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6"/>
      <c r="E47" s="225"/>
      <c r="F47" s="225"/>
      <c r="G47" s="225"/>
      <c r="H47" s="225"/>
      <c r="I47" s="225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  <c r="AW47" s="3"/>
    </row>
    <row r="48" spans="1:49" ht="12" customHeight="1" x14ac:dyDescent="0.45">
      <c r="A48" s="88">
        <f>IF('1-4'!A48&lt;&gt;"", '1-4'!A48, "")</f>
        <v>44</v>
      </c>
      <c r="B48" s="88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6"/>
      <c r="E48" s="225"/>
      <c r="F48" s="225"/>
      <c r="G48" s="225"/>
      <c r="H48" s="225"/>
      <c r="I48" s="225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  <c r="AW48" s="3"/>
    </row>
    <row r="49" spans="1:49" ht="12" customHeight="1" x14ac:dyDescent="0.45">
      <c r="A49" s="88">
        <f>IF('1-4'!A49&lt;&gt;"", '1-4'!A49, "")</f>
        <v>45</v>
      </c>
      <c r="B49" s="88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6"/>
      <c r="E49" s="225"/>
      <c r="F49" s="225"/>
      <c r="G49" s="225"/>
      <c r="H49" s="225"/>
      <c r="I49" s="225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  <c r="AW49" s="3"/>
    </row>
    <row r="50" spans="1:49" x14ac:dyDescent="0.4"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  <c r="AW50" s="3"/>
    </row>
    <row r="51" spans="1:49" x14ac:dyDescent="0.4"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  <c r="AW51" s="3"/>
    </row>
    <row r="52" spans="1:49" x14ac:dyDescent="0.4"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  <c r="AW52" s="3"/>
    </row>
    <row r="53" spans="1:49" x14ac:dyDescent="0.4"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  <c r="AW53" s="3"/>
    </row>
    <row r="54" spans="1:49" x14ac:dyDescent="0.4"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  <c r="AW54" s="3"/>
    </row>
    <row r="55" spans="1:49" x14ac:dyDescent="0.4"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  <c r="AW55" s="3"/>
    </row>
    <row r="56" spans="1:49" x14ac:dyDescent="0.4"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  <c r="AW56" s="3"/>
    </row>
    <row r="57" spans="1:49" x14ac:dyDescent="0.4"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  <c r="AW57" s="3"/>
    </row>
    <row r="58" spans="1:49" x14ac:dyDescent="0.4"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  <c r="AW58" s="3"/>
    </row>
    <row r="59" spans="1:49" x14ac:dyDescent="0.4"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  <c r="AW59" s="3"/>
    </row>
    <row r="60" spans="1:49" x14ac:dyDescent="0.4"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  <c r="AW60" s="3"/>
    </row>
    <row r="61" spans="1:49" x14ac:dyDescent="0.4"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  <c r="AW61" s="3"/>
    </row>
    <row r="62" spans="1:49" x14ac:dyDescent="0.4"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  <c r="AW62" s="3"/>
    </row>
    <row r="63" spans="1:49" x14ac:dyDescent="0.4"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  <c r="AW63" s="3"/>
    </row>
    <row r="64" spans="1:49" x14ac:dyDescent="0.4"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  <c r="AW64" s="3"/>
    </row>
    <row r="65" spans="4:49" x14ac:dyDescent="0.4"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  <c r="AW65" s="3"/>
    </row>
    <row r="66" spans="4:49" x14ac:dyDescent="0.4"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  <c r="AW66" s="3"/>
    </row>
    <row r="67" spans="4:49" x14ac:dyDescent="0.4"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  <c r="AW67" s="3"/>
    </row>
    <row r="68" spans="4:49" x14ac:dyDescent="0.4"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  <c r="AW68" s="3"/>
    </row>
    <row r="69" spans="4:49" x14ac:dyDescent="0.4"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  <c r="AW69" s="3"/>
    </row>
    <row r="70" spans="4:49" x14ac:dyDescent="0.4"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  <c r="AW70" s="3"/>
    </row>
    <row r="71" spans="4:49" x14ac:dyDescent="0.4"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  <c r="AW71" s="3"/>
    </row>
    <row r="72" spans="4:49" x14ac:dyDescent="0.4"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  <c r="AW72" s="3"/>
    </row>
    <row r="73" spans="4:49" x14ac:dyDescent="0.4"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  <c r="AW73" s="3"/>
    </row>
    <row r="74" spans="4:49" x14ac:dyDescent="0.4"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  <c r="AW74" s="3"/>
    </row>
    <row r="75" spans="4:49" x14ac:dyDescent="0.4"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  <c r="AW75" s="3"/>
    </row>
    <row r="76" spans="4:49" x14ac:dyDescent="0.4"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  <c r="AW76" s="3"/>
    </row>
    <row r="77" spans="4:49" x14ac:dyDescent="0.4"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  <c r="AW77" s="3"/>
    </row>
    <row r="78" spans="4:49" x14ac:dyDescent="0.4"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  <c r="AW78" s="3"/>
    </row>
    <row r="79" spans="4:49" x14ac:dyDescent="0.4"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  <c r="AW79" s="3"/>
    </row>
    <row r="80" spans="4:49" x14ac:dyDescent="0.4"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  <c r="AW80" s="3"/>
    </row>
    <row r="81" spans="4:49" x14ac:dyDescent="0.4"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  <c r="AW81" s="3"/>
    </row>
    <row r="82" spans="4:49" x14ac:dyDescent="0.4"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  <c r="AW82" s="3"/>
    </row>
    <row r="83" spans="4:49" x14ac:dyDescent="0.4"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  <c r="AW83" s="3"/>
    </row>
    <row r="84" spans="4:49" x14ac:dyDescent="0.4"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  <c r="AW84" s="3"/>
    </row>
    <row r="85" spans="4:49" x14ac:dyDescent="0.4"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  <c r="AW85" s="3"/>
    </row>
    <row r="86" spans="4:49" x14ac:dyDescent="0.4"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  <c r="AW86" s="3"/>
    </row>
    <row r="87" spans="4:49" x14ac:dyDescent="0.4"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  <c r="AW87" s="3"/>
    </row>
    <row r="88" spans="4:49" x14ac:dyDescent="0.4"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  <c r="AW88" s="3"/>
    </row>
    <row r="89" spans="4:49" x14ac:dyDescent="0.4"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  <c r="AW89" s="3"/>
    </row>
    <row r="90" spans="4:49" x14ac:dyDescent="0.4"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  <c r="AW90" s="3"/>
    </row>
    <row r="91" spans="4:49" x14ac:dyDescent="0.4"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  <c r="AW91" s="3"/>
    </row>
    <row r="92" spans="4:49" x14ac:dyDescent="0.4"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  <c r="AW92" s="3"/>
    </row>
    <row r="93" spans="4:49" x14ac:dyDescent="0.4"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  <c r="AW93" s="3"/>
    </row>
    <row r="94" spans="4:49" x14ac:dyDescent="0.4"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  <c r="AW94" s="3"/>
    </row>
    <row r="95" spans="4:49" x14ac:dyDescent="0.4"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  <c r="AW95" s="3"/>
    </row>
    <row r="96" spans="4:49" x14ac:dyDescent="0.4"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  <c r="AW96" s="3"/>
    </row>
    <row r="97" spans="4:49" x14ac:dyDescent="0.4"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  <c r="AW97" s="3"/>
    </row>
    <row r="98" spans="4:49" x14ac:dyDescent="0.4"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  <c r="AW98" s="3"/>
    </row>
    <row r="99" spans="4:49" x14ac:dyDescent="0.4"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  <c r="AW99" s="3"/>
    </row>
    <row r="100" spans="4:49" x14ac:dyDescent="0.4"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  <c r="AW100" s="3"/>
    </row>
    <row r="101" spans="4:49" x14ac:dyDescent="0.4"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  <c r="AW101" s="3"/>
    </row>
    <row r="102" spans="4:49" x14ac:dyDescent="0.4"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  <c r="AW102" s="3"/>
    </row>
    <row r="103" spans="4:49" x14ac:dyDescent="0.4"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  <c r="AW103" s="3"/>
    </row>
    <row r="104" spans="4:49" x14ac:dyDescent="0.4"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  <c r="AW104" s="3"/>
    </row>
    <row r="105" spans="4:49" x14ac:dyDescent="0.4"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  <c r="AW105" s="3"/>
    </row>
    <row r="106" spans="4:49" x14ac:dyDescent="0.4"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  <c r="AW106" s="3"/>
    </row>
    <row r="107" spans="4:49" x14ac:dyDescent="0.4"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  <c r="AW107" s="3"/>
    </row>
    <row r="108" spans="4:49" x14ac:dyDescent="0.4"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  <c r="AW108" s="3"/>
    </row>
    <row r="109" spans="4:49" x14ac:dyDescent="0.4"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  <c r="AW109" s="3"/>
    </row>
    <row r="110" spans="4:49" x14ac:dyDescent="0.4"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  <c r="AW110" s="3"/>
    </row>
    <row r="111" spans="4:49" x14ac:dyDescent="0.4"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  <c r="AW111" s="3"/>
    </row>
    <row r="112" spans="4:49" x14ac:dyDescent="0.4"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  <c r="AW112" s="3"/>
    </row>
    <row r="113" spans="4:49" x14ac:dyDescent="0.4"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  <c r="AW113" s="3"/>
    </row>
    <row r="114" spans="4:49" x14ac:dyDescent="0.4"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  <c r="AW114" s="3"/>
    </row>
    <row r="115" spans="4:49" x14ac:dyDescent="0.4"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  <c r="AW115" s="3"/>
    </row>
    <row r="116" spans="4:49" x14ac:dyDescent="0.4"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  <c r="AW116" s="3"/>
    </row>
    <row r="117" spans="4:49" x14ac:dyDescent="0.4"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  <c r="AW117" s="3"/>
    </row>
    <row r="118" spans="4:49" x14ac:dyDescent="0.4"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  <c r="AW118" s="3"/>
    </row>
    <row r="119" spans="4:49" x14ac:dyDescent="0.4"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  <c r="AW119" s="3"/>
    </row>
    <row r="120" spans="4:49" x14ac:dyDescent="0.4"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  <c r="AW120" s="3"/>
    </row>
    <row r="121" spans="4:49" x14ac:dyDescent="0.4"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  <c r="AW121" s="3"/>
    </row>
    <row r="122" spans="4:49" x14ac:dyDescent="0.4"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  <c r="AW122" s="3"/>
    </row>
    <row r="123" spans="4:49" x14ac:dyDescent="0.4"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  <c r="AW123" s="3"/>
    </row>
    <row r="124" spans="4:49" x14ac:dyDescent="0.4"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  <c r="AW124" s="3"/>
    </row>
    <row r="125" spans="4:49" x14ac:dyDescent="0.4"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  <c r="AW125" s="3"/>
    </row>
    <row r="126" spans="4:49" x14ac:dyDescent="0.4"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  <c r="AW126" s="3"/>
    </row>
    <row r="127" spans="4:49" x14ac:dyDescent="0.4"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  <c r="AW127" s="3"/>
    </row>
    <row r="128" spans="4:49" x14ac:dyDescent="0.4"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  <c r="AW128" s="3"/>
    </row>
    <row r="129" spans="4:49" x14ac:dyDescent="0.4"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  <c r="AW129" s="3"/>
    </row>
    <row r="130" spans="4:49" x14ac:dyDescent="0.4"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  <c r="AW130" s="3"/>
    </row>
    <row r="131" spans="4:49" x14ac:dyDescent="0.4"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  <c r="AW131" s="3"/>
    </row>
    <row r="132" spans="4:49" x14ac:dyDescent="0.4"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  <c r="AW132" s="3"/>
    </row>
    <row r="133" spans="4:49" x14ac:dyDescent="0.4"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  <c r="AW133" s="3"/>
    </row>
    <row r="134" spans="4:49" x14ac:dyDescent="0.4"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  <c r="AW134" s="3"/>
    </row>
    <row r="135" spans="4:49" x14ac:dyDescent="0.4"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  <c r="AW135" s="3"/>
    </row>
    <row r="136" spans="4:49" x14ac:dyDescent="0.4"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  <c r="AW136" s="3"/>
    </row>
    <row r="137" spans="4:49" x14ac:dyDescent="0.4"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  <c r="AW137" s="3"/>
    </row>
    <row r="138" spans="4:49" x14ac:dyDescent="0.4"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  <c r="AW138" s="3"/>
    </row>
    <row r="139" spans="4:49" x14ac:dyDescent="0.4"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  <c r="AW139" s="3"/>
    </row>
    <row r="140" spans="4:49" x14ac:dyDescent="0.4"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  <c r="AW140" s="3"/>
    </row>
    <row r="141" spans="4:49" x14ac:dyDescent="0.4"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  <c r="AW141" s="3"/>
    </row>
    <row r="142" spans="4:49" x14ac:dyDescent="0.4"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  <c r="AW142" s="3"/>
    </row>
    <row r="143" spans="4:49" x14ac:dyDescent="0.4"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  <c r="AW143" s="3"/>
    </row>
    <row r="144" spans="4:49" x14ac:dyDescent="0.4"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  <c r="AW144" s="3"/>
    </row>
    <row r="145" spans="4:49" x14ac:dyDescent="0.4"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  <c r="AW145" s="3"/>
    </row>
    <row r="146" spans="4:49" x14ac:dyDescent="0.4"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  <c r="AW146" s="3"/>
    </row>
    <row r="147" spans="4:49" x14ac:dyDescent="0.4"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  <c r="AW147" s="3"/>
    </row>
    <row r="148" spans="4:49" x14ac:dyDescent="0.4"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  <c r="AW148" s="3"/>
    </row>
    <row r="149" spans="4:49" x14ac:dyDescent="0.4"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  <c r="AW149" s="3"/>
    </row>
    <row r="150" spans="4:49" x14ac:dyDescent="0.4"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  <c r="AW150" s="3"/>
    </row>
    <row r="151" spans="4:49" x14ac:dyDescent="0.4"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  <c r="AW151" s="3"/>
    </row>
    <row r="152" spans="4:49" x14ac:dyDescent="0.4"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  <c r="AW152" s="3"/>
    </row>
    <row r="153" spans="4:49" x14ac:dyDescent="0.4"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  <c r="AW153" s="3"/>
    </row>
    <row r="154" spans="4:49" x14ac:dyDescent="0.4"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  <c r="AW154" s="3"/>
    </row>
    <row r="155" spans="4:49" x14ac:dyDescent="0.4"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  <c r="AW155" s="3"/>
    </row>
    <row r="156" spans="4:49" x14ac:dyDescent="0.4"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  <c r="AW156" s="3"/>
    </row>
    <row r="157" spans="4:49" x14ac:dyDescent="0.4"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  <c r="AW157" s="3"/>
    </row>
    <row r="158" spans="4:49" x14ac:dyDescent="0.4"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  <c r="AW158" s="3"/>
    </row>
    <row r="159" spans="4:49" x14ac:dyDescent="0.4"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  <c r="AW159" s="3"/>
    </row>
    <row r="160" spans="4:49" x14ac:dyDescent="0.4"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  <c r="AV160" s="3"/>
      <c r="AW160" s="3"/>
    </row>
    <row r="161" spans="4:49" x14ac:dyDescent="0.4"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  <c r="AQ161" s="27"/>
      <c r="AR161" s="27"/>
      <c r="AS161" s="27"/>
      <c r="AT161" s="27"/>
      <c r="AU161" s="27"/>
      <c r="AV161" s="3"/>
      <c r="AW161" s="3"/>
    </row>
  </sheetData>
  <mergeCells count="33">
    <mergeCell ref="AQ3:AR3"/>
    <mergeCell ref="Y2:AH2"/>
    <mergeCell ref="AI2:AR2"/>
    <mergeCell ref="O3:P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  <mergeCell ref="AO3:AP3"/>
    <mergeCell ref="AS1:AU1"/>
    <mergeCell ref="AS2:AU3"/>
    <mergeCell ref="A1:A4"/>
    <mergeCell ref="B1:B4"/>
    <mergeCell ref="C1:C4"/>
    <mergeCell ref="E3:F3"/>
    <mergeCell ref="G3:H3"/>
    <mergeCell ref="I3:J3"/>
    <mergeCell ref="K3:L3"/>
    <mergeCell ref="M3:N3"/>
    <mergeCell ref="E1:N1"/>
    <mergeCell ref="O1:X1"/>
    <mergeCell ref="Y1:AH1"/>
    <mergeCell ref="AI1:AR1"/>
    <mergeCell ref="E2:N2"/>
    <mergeCell ref="O2:X2"/>
  </mergeCells>
  <phoneticPr fontId="34" type="noConversion"/>
  <pageMargins left="0.7" right="0.7" top="0.67" bottom="0.75" header="0.3" footer="0.3"/>
  <pageSetup paperSize="9" scale="91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U160"/>
  <sheetViews>
    <sheetView topLeftCell="O4" zoomScale="145" zoomScaleNormal="145" workbookViewId="0">
      <selection activeCell="D6" sqref="D6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7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9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10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11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12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7" s="2" customFormat="1" ht="16.5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7" s="2" customFormat="1" ht="15.6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7" s="2" customFormat="1" ht="15.95" customHeight="1" x14ac:dyDescent="0.25">
      <c r="A4" s="178"/>
      <c r="B4" s="228"/>
      <c r="C4" s="233"/>
      <c r="D4" s="78" t="s">
        <v>139</v>
      </c>
      <c r="E4" s="226" t="s">
        <v>170</v>
      </c>
      <c r="F4" s="226" t="s">
        <v>171</v>
      </c>
      <c r="G4" s="226" t="s">
        <v>172</v>
      </c>
      <c r="H4" s="226" t="s">
        <v>173</v>
      </c>
      <c r="I4" s="226"/>
      <c r="J4" s="226"/>
      <c r="K4" s="226"/>
      <c r="L4" s="226"/>
      <c r="M4" s="226"/>
      <c r="N4" s="226"/>
      <c r="O4" s="226" t="s">
        <v>169</v>
      </c>
      <c r="P4" s="226" t="s">
        <v>182</v>
      </c>
      <c r="Q4" s="226" t="s">
        <v>183</v>
      </c>
      <c r="R4" s="226" t="s">
        <v>184</v>
      </c>
      <c r="S4" s="226"/>
      <c r="T4" s="226"/>
      <c r="U4" s="226"/>
      <c r="V4" s="226"/>
      <c r="W4" s="226"/>
      <c r="X4" s="226"/>
      <c r="Y4" s="226" t="s">
        <v>185</v>
      </c>
      <c r="Z4" s="226" t="s">
        <v>186</v>
      </c>
      <c r="AA4" s="226" t="s">
        <v>187</v>
      </c>
      <c r="AB4" s="226" t="s">
        <v>188</v>
      </c>
      <c r="AC4" s="226"/>
      <c r="AD4" s="226"/>
      <c r="AE4" s="226"/>
      <c r="AF4" s="226"/>
      <c r="AG4" s="226"/>
      <c r="AH4" s="226"/>
      <c r="AI4" s="226" t="s">
        <v>189</v>
      </c>
      <c r="AJ4" s="226" t="s">
        <v>190</v>
      </c>
      <c r="AK4" s="226" t="s">
        <v>191</v>
      </c>
      <c r="AL4" s="226" t="s">
        <v>192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7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9"/>
      <c r="E5" s="221" t="s">
        <v>82</v>
      </c>
      <c r="F5" s="221" t="s">
        <v>82</v>
      </c>
      <c r="G5" s="221" t="s">
        <v>82</v>
      </c>
      <c r="H5" s="221" t="s">
        <v>82</v>
      </c>
      <c r="I5" s="224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3"/>
      <c r="W5" s="223"/>
      <c r="X5" s="223"/>
      <c r="Y5" s="221" t="s">
        <v>82</v>
      </c>
      <c r="Z5" s="221" t="s">
        <v>82</v>
      </c>
      <c r="AA5" s="221" t="s">
        <v>82</v>
      </c>
      <c r="AB5" s="221" t="s">
        <v>82</v>
      </c>
      <c r="AC5" s="223"/>
      <c r="AD5" s="223"/>
      <c r="AE5" s="223"/>
      <c r="AF5" s="223"/>
      <c r="AG5" s="223"/>
      <c r="AH5" s="223"/>
      <c r="AI5" s="221" t="s">
        <v>82</v>
      </c>
      <c r="AJ5" s="221" t="s">
        <v>82</v>
      </c>
      <c r="AK5" s="221" t="s">
        <v>82</v>
      </c>
      <c r="AL5" s="221" t="s">
        <v>82</v>
      </c>
      <c r="AM5" s="223"/>
      <c r="AN5" s="223"/>
      <c r="AO5" s="223"/>
      <c r="AP5" s="223"/>
      <c r="AQ5" s="223"/>
      <c r="AR5" s="223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</row>
    <row r="6" spans="1:47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30"/>
      <c r="E6" s="224"/>
      <c r="F6" s="224"/>
      <c r="G6" s="224"/>
      <c r="H6" s="224"/>
      <c r="I6" s="224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</row>
    <row r="7" spans="1:47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30"/>
      <c r="E7" s="224"/>
      <c r="F7" s="224"/>
      <c r="G7" s="224"/>
      <c r="H7" s="224"/>
      <c r="I7" s="224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</row>
    <row r="8" spans="1:47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30"/>
      <c r="E8" s="224"/>
      <c r="F8" s="224"/>
      <c r="G8" s="224"/>
      <c r="H8" s="224"/>
      <c r="I8" s="224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</row>
    <row r="9" spans="1:47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30"/>
      <c r="E9" s="224"/>
      <c r="F9" s="224"/>
      <c r="G9" s="224"/>
      <c r="H9" s="224"/>
      <c r="I9" s="224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</row>
    <row r="10" spans="1:47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30"/>
      <c r="E10" s="224"/>
      <c r="F10" s="224"/>
      <c r="G10" s="224"/>
      <c r="H10" s="224"/>
      <c r="I10" s="224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</row>
    <row r="11" spans="1:47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30"/>
      <c r="E11" s="224"/>
      <c r="F11" s="224"/>
      <c r="G11" s="224"/>
      <c r="H11" s="224"/>
      <c r="I11" s="224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</row>
    <row r="12" spans="1:47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30"/>
      <c r="E12" s="224"/>
      <c r="F12" s="224"/>
      <c r="G12" s="224"/>
      <c r="H12" s="224"/>
      <c r="I12" s="224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</row>
    <row r="13" spans="1:47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30"/>
      <c r="E13" s="224"/>
      <c r="F13" s="224"/>
      <c r="G13" s="224"/>
      <c r="H13" s="224"/>
      <c r="I13" s="224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</row>
    <row r="14" spans="1:47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30"/>
      <c r="E14" s="224"/>
      <c r="F14" s="224"/>
      <c r="G14" s="224"/>
      <c r="H14" s="224"/>
      <c r="I14" s="224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</row>
    <row r="15" spans="1:47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30"/>
      <c r="E15" s="224"/>
      <c r="F15" s="224"/>
      <c r="G15" s="224"/>
      <c r="H15" s="224"/>
      <c r="I15" s="224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</row>
    <row r="16" spans="1:47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30"/>
      <c r="E16" s="224"/>
      <c r="F16" s="224"/>
      <c r="G16" s="224"/>
      <c r="H16" s="224"/>
      <c r="I16" s="224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</row>
    <row r="17" spans="1:47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30"/>
      <c r="E17" s="224"/>
      <c r="F17" s="224"/>
      <c r="G17" s="224"/>
      <c r="H17" s="224"/>
      <c r="I17" s="224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</row>
    <row r="18" spans="1:47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30"/>
      <c r="E18" s="224"/>
      <c r="F18" s="224"/>
      <c r="G18" s="224"/>
      <c r="H18" s="224"/>
      <c r="I18" s="224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</row>
    <row r="19" spans="1:47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30"/>
      <c r="E19" s="224"/>
      <c r="F19" s="224"/>
      <c r="G19" s="224"/>
      <c r="H19" s="224"/>
      <c r="I19" s="224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</row>
    <row r="20" spans="1:47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30"/>
      <c r="E20" s="224"/>
      <c r="F20" s="224"/>
      <c r="G20" s="224"/>
      <c r="H20" s="224"/>
      <c r="I20" s="224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</row>
    <row r="21" spans="1:47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30"/>
      <c r="E21" s="224"/>
      <c r="F21" s="224"/>
      <c r="G21" s="224"/>
      <c r="H21" s="224"/>
      <c r="I21" s="224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</row>
    <row r="22" spans="1:47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30"/>
      <c r="E22" s="224"/>
      <c r="F22" s="224"/>
      <c r="G22" s="224"/>
      <c r="H22" s="224"/>
      <c r="I22" s="224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</row>
    <row r="23" spans="1:47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30"/>
      <c r="E23" s="224"/>
      <c r="F23" s="224"/>
      <c r="G23" s="224"/>
      <c r="H23" s="224"/>
      <c r="I23" s="224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  <c r="AB23" s="223"/>
      <c r="AC23" s="223"/>
      <c r="AD23" s="223"/>
      <c r="AE23" s="223"/>
      <c r="AF23" s="223"/>
      <c r="AG23" s="223"/>
      <c r="AH23" s="223"/>
      <c r="AI23" s="223"/>
      <c r="AJ23" s="223"/>
      <c r="AK23" s="223"/>
      <c r="AL23" s="223"/>
      <c r="AM23" s="223"/>
      <c r="AN23" s="223"/>
      <c r="AO23" s="223"/>
      <c r="AP23" s="223"/>
      <c r="AQ23" s="223"/>
      <c r="AR23" s="223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</row>
    <row r="24" spans="1:47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30"/>
      <c r="E24" s="224"/>
      <c r="F24" s="224"/>
      <c r="G24" s="224"/>
      <c r="H24" s="224"/>
      <c r="I24" s="224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</row>
    <row r="25" spans="1:47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30"/>
      <c r="E25" s="224"/>
      <c r="F25" s="224"/>
      <c r="G25" s="224"/>
      <c r="H25" s="224"/>
      <c r="I25" s="224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</row>
    <row r="26" spans="1:47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30"/>
      <c r="E26" s="224"/>
      <c r="F26" s="224"/>
      <c r="G26" s="224"/>
      <c r="H26" s="224"/>
      <c r="I26" s="224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</row>
    <row r="27" spans="1:47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30"/>
      <c r="E27" s="224"/>
      <c r="F27" s="224"/>
      <c r="G27" s="224"/>
      <c r="H27" s="224"/>
      <c r="I27" s="224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</row>
    <row r="28" spans="1:47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30"/>
      <c r="E28" s="224"/>
      <c r="F28" s="224"/>
      <c r="G28" s="224"/>
      <c r="H28" s="224"/>
      <c r="I28" s="224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</row>
    <row r="29" spans="1:47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30"/>
      <c r="E29" s="224"/>
      <c r="F29" s="224"/>
      <c r="G29" s="224"/>
      <c r="H29" s="224"/>
      <c r="I29" s="224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</row>
    <row r="30" spans="1:47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30"/>
      <c r="E30" s="224"/>
      <c r="F30" s="224"/>
      <c r="G30" s="224"/>
      <c r="H30" s="224"/>
      <c r="I30" s="224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</row>
    <row r="31" spans="1:47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30"/>
      <c r="E31" s="224"/>
      <c r="F31" s="224"/>
      <c r="G31" s="224"/>
      <c r="H31" s="224"/>
      <c r="I31" s="224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</row>
    <row r="32" spans="1:47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30"/>
      <c r="E32" s="224"/>
      <c r="F32" s="224"/>
      <c r="G32" s="224"/>
      <c r="H32" s="224"/>
      <c r="I32" s="224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</row>
    <row r="33" spans="1:47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30"/>
      <c r="E33" s="224"/>
      <c r="F33" s="224"/>
      <c r="G33" s="224"/>
      <c r="H33" s="224"/>
      <c r="I33" s="224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</row>
    <row r="34" spans="1:47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30"/>
      <c r="E34" s="224"/>
      <c r="F34" s="224"/>
      <c r="G34" s="224"/>
      <c r="H34" s="224"/>
      <c r="I34" s="224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3"/>
      <c r="AK34" s="223"/>
      <c r="AL34" s="223"/>
      <c r="AM34" s="223"/>
      <c r="AN34" s="223"/>
      <c r="AO34" s="223"/>
      <c r="AP34" s="223"/>
      <c r="AQ34" s="223"/>
      <c r="AR34" s="223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</row>
    <row r="35" spans="1:47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30"/>
      <c r="E35" s="224"/>
      <c r="F35" s="224"/>
      <c r="G35" s="224"/>
      <c r="H35" s="224"/>
      <c r="I35" s="224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  <c r="AA35" s="223"/>
      <c r="AB35" s="223"/>
      <c r="AC35" s="223"/>
      <c r="AD35" s="223"/>
      <c r="AE35" s="223"/>
      <c r="AF35" s="223"/>
      <c r="AG35" s="223"/>
      <c r="AH35" s="223"/>
      <c r="AI35" s="223"/>
      <c r="AJ35" s="223"/>
      <c r="AK35" s="223"/>
      <c r="AL35" s="223"/>
      <c r="AM35" s="223"/>
      <c r="AN35" s="223"/>
      <c r="AO35" s="223"/>
      <c r="AP35" s="223"/>
      <c r="AQ35" s="223"/>
      <c r="AR35" s="223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</row>
    <row r="36" spans="1:47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30"/>
      <c r="E36" s="224"/>
      <c r="F36" s="224"/>
      <c r="G36" s="224"/>
      <c r="H36" s="224"/>
      <c r="I36" s="224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  <c r="AF36" s="223"/>
      <c r="AG36" s="223"/>
      <c r="AH36" s="223"/>
      <c r="AI36" s="223"/>
      <c r="AJ36" s="223"/>
      <c r="AK36" s="223"/>
      <c r="AL36" s="223"/>
      <c r="AM36" s="223"/>
      <c r="AN36" s="223"/>
      <c r="AO36" s="223"/>
      <c r="AP36" s="223"/>
      <c r="AQ36" s="223"/>
      <c r="AR36" s="223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</row>
    <row r="37" spans="1:47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30"/>
      <c r="E37" s="224"/>
      <c r="F37" s="224"/>
      <c r="G37" s="224"/>
      <c r="H37" s="224"/>
      <c r="I37" s="224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223"/>
      <c r="AK37" s="223"/>
      <c r="AL37" s="223"/>
      <c r="AM37" s="223"/>
      <c r="AN37" s="223"/>
      <c r="AO37" s="223"/>
      <c r="AP37" s="223"/>
      <c r="AQ37" s="223"/>
      <c r="AR37" s="223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</row>
    <row r="38" spans="1:47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30"/>
      <c r="E38" s="224"/>
      <c r="F38" s="224"/>
      <c r="G38" s="224"/>
      <c r="H38" s="224"/>
      <c r="I38" s="224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</row>
    <row r="39" spans="1:47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30"/>
      <c r="E39" s="224"/>
      <c r="F39" s="224"/>
      <c r="G39" s="224"/>
      <c r="H39" s="224"/>
      <c r="I39" s="224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</row>
    <row r="40" spans="1:47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30"/>
      <c r="E40" s="224"/>
      <c r="F40" s="224"/>
      <c r="G40" s="224"/>
      <c r="H40" s="224"/>
      <c r="I40" s="224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</row>
    <row r="41" spans="1:47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30"/>
      <c r="E41" s="224"/>
      <c r="F41" s="224"/>
      <c r="G41" s="224"/>
      <c r="H41" s="224"/>
      <c r="I41" s="224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223"/>
      <c r="AN41" s="223"/>
      <c r="AO41" s="223"/>
      <c r="AP41" s="223"/>
      <c r="AQ41" s="223"/>
      <c r="AR41" s="223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</row>
    <row r="42" spans="1:47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30"/>
      <c r="E42" s="224"/>
      <c r="F42" s="224"/>
      <c r="G42" s="224"/>
      <c r="H42" s="224"/>
      <c r="I42" s="224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  <c r="AA42" s="223"/>
      <c r="AB42" s="223"/>
      <c r="AC42" s="223"/>
      <c r="AD42" s="223"/>
      <c r="AE42" s="223"/>
      <c r="AF42" s="223"/>
      <c r="AG42" s="223"/>
      <c r="AH42" s="223"/>
      <c r="AI42" s="223"/>
      <c r="AJ42" s="223"/>
      <c r="AK42" s="223"/>
      <c r="AL42" s="223"/>
      <c r="AM42" s="223"/>
      <c r="AN42" s="223"/>
      <c r="AO42" s="223"/>
      <c r="AP42" s="223"/>
      <c r="AQ42" s="223"/>
      <c r="AR42" s="223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</row>
    <row r="43" spans="1:47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30"/>
      <c r="E43" s="224"/>
      <c r="F43" s="224"/>
      <c r="G43" s="224"/>
      <c r="H43" s="224"/>
      <c r="I43" s="224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  <c r="AA43" s="223"/>
      <c r="AB43" s="223"/>
      <c r="AC43" s="223"/>
      <c r="AD43" s="223"/>
      <c r="AE43" s="223"/>
      <c r="AF43" s="223"/>
      <c r="AG43" s="223"/>
      <c r="AH43" s="223"/>
      <c r="AI43" s="223"/>
      <c r="AJ43" s="223"/>
      <c r="AK43" s="223"/>
      <c r="AL43" s="223"/>
      <c r="AM43" s="223"/>
      <c r="AN43" s="223"/>
      <c r="AO43" s="223"/>
      <c r="AP43" s="223"/>
      <c r="AQ43" s="223"/>
      <c r="AR43" s="223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</row>
    <row r="44" spans="1:47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30"/>
      <c r="E44" s="224"/>
      <c r="F44" s="224"/>
      <c r="G44" s="224"/>
      <c r="H44" s="224"/>
      <c r="I44" s="224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  <c r="AA44" s="223"/>
      <c r="AB44" s="223"/>
      <c r="AC44" s="223"/>
      <c r="AD44" s="223"/>
      <c r="AE44" s="223"/>
      <c r="AF44" s="223"/>
      <c r="AG44" s="223"/>
      <c r="AH44" s="223"/>
      <c r="AI44" s="223"/>
      <c r="AJ44" s="223"/>
      <c r="AK44" s="223"/>
      <c r="AL44" s="223"/>
      <c r="AM44" s="223"/>
      <c r="AN44" s="223"/>
      <c r="AO44" s="223"/>
      <c r="AP44" s="223"/>
      <c r="AQ44" s="223"/>
      <c r="AR44" s="223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</row>
    <row r="45" spans="1:47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30"/>
      <c r="E45" s="224"/>
      <c r="F45" s="224"/>
      <c r="G45" s="224"/>
      <c r="H45" s="224"/>
      <c r="I45" s="224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  <c r="AB45" s="223"/>
      <c r="AC45" s="223"/>
      <c r="AD45" s="223"/>
      <c r="AE45" s="223"/>
      <c r="AF45" s="223"/>
      <c r="AG45" s="223"/>
      <c r="AH45" s="223"/>
      <c r="AI45" s="223"/>
      <c r="AJ45" s="223"/>
      <c r="AK45" s="223"/>
      <c r="AL45" s="223"/>
      <c r="AM45" s="223"/>
      <c r="AN45" s="223"/>
      <c r="AO45" s="223"/>
      <c r="AP45" s="223"/>
      <c r="AQ45" s="223"/>
      <c r="AR45" s="223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</row>
    <row r="46" spans="1:47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30"/>
      <c r="E46" s="224"/>
      <c r="F46" s="224"/>
      <c r="G46" s="224"/>
      <c r="H46" s="224"/>
      <c r="I46" s="224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3"/>
      <c r="AB46" s="223"/>
      <c r="AC46" s="223"/>
      <c r="AD46" s="223"/>
      <c r="AE46" s="223"/>
      <c r="AF46" s="223"/>
      <c r="AG46" s="223"/>
      <c r="AH46" s="223"/>
      <c r="AI46" s="223"/>
      <c r="AJ46" s="223"/>
      <c r="AK46" s="223"/>
      <c r="AL46" s="223"/>
      <c r="AM46" s="223"/>
      <c r="AN46" s="223"/>
      <c r="AO46" s="223"/>
      <c r="AP46" s="223"/>
      <c r="AQ46" s="223"/>
      <c r="AR46" s="223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</row>
    <row r="47" spans="1:47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30"/>
      <c r="E47" s="224"/>
      <c r="F47" s="224"/>
      <c r="G47" s="224"/>
      <c r="H47" s="224"/>
      <c r="I47" s="224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  <c r="AA47" s="223"/>
      <c r="AB47" s="223"/>
      <c r="AC47" s="223"/>
      <c r="AD47" s="223"/>
      <c r="AE47" s="223"/>
      <c r="AF47" s="223"/>
      <c r="AG47" s="223"/>
      <c r="AH47" s="223"/>
      <c r="AI47" s="223"/>
      <c r="AJ47" s="223"/>
      <c r="AK47" s="223"/>
      <c r="AL47" s="223"/>
      <c r="AM47" s="223"/>
      <c r="AN47" s="223"/>
      <c r="AO47" s="223"/>
      <c r="AP47" s="223"/>
      <c r="AQ47" s="223"/>
      <c r="AR47" s="223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</row>
    <row r="48" spans="1:47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30"/>
      <c r="E48" s="224"/>
      <c r="F48" s="224"/>
      <c r="G48" s="224"/>
      <c r="H48" s="224"/>
      <c r="I48" s="224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</row>
    <row r="49" spans="1:47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30"/>
      <c r="E49" s="224"/>
      <c r="F49" s="224"/>
      <c r="G49" s="224"/>
      <c r="H49" s="224"/>
      <c r="I49" s="224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</row>
    <row r="50" spans="1:47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</row>
    <row r="51" spans="1:47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</row>
    <row r="52" spans="1:47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</row>
    <row r="53" spans="1:47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</row>
    <row r="54" spans="1:47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</row>
    <row r="55" spans="1:47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</row>
    <row r="56" spans="1:47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</row>
    <row r="57" spans="1:47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</row>
    <row r="58" spans="1:47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</row>
    <row r="59" spans="1:47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</row>
    <row r="60" spans="1:47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</row>
    <row r="61" spans="1:47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</row>
    <row r="62" spans="1:47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</row>
    <row r="63" spans="1:47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</row>
    <row r="64" spans="1:47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</row>
    <row r="65" spans="1:47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</row>
    <row r="66" spans="1:47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</row>
    <row r="67" spans="1:47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</row>
    <row r="68" spans="1:47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</row>
    <row r="69" spans="1:47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</row>
    <row r="70" spans="1:47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</row>
    <row r="71" spans="1:47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</row>
    <row r="72" spans="1:47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</row>
    <row r="73" spans="1:47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</row>
    <row r="74" spans="1:47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</row>
    <row r="75" spans="1:47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</row>
    <row r="76" spans="1:47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</row>
    <row r="77" spans="1:47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</row>
    <row r="78" spans="1:47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</row>
    <row r="79" spans="1:47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</row>
    <row r="80" spans="1:47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</row>
    <row r="81" spans="1:47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</row>
    <row r="82" spans="1:47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</row>
    <row r="83" spans="1:47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</row>
    <row r="84" spans="1:47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</row>
    <row r="85" spans="1:47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</row>
    <row r="86" spans="1:47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</row>
    <row r="87" spans="1:47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</row>
    <row r="88" spans="1:47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</row>
    <row r="89" spans="1:47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</row>
    <row r="90" spans="1:47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1:47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1:47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  <row r="99" spans="1:47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</row>
    <row r="100" spans="1:47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</row>
    <row r="101" spans="1:47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</row>
    <row r="102" spans="1:47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</row>
    <row r="103" spans="1:47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</row>
    <row r="104" spans="1:47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</row>
    <row r="105" spans="1:47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</row>
    <row r="106" spans="1:47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</row>
    <row r="107" spans="1:47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</row>
    <row r="108" spans="1:47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</row>
    <row r="109" spans="1:47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</row>
    <row r="110" spans="1:47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</row>
    <row r="111" spans="1:47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</row>
    <row r="112" spans="1:47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</row>
    <row r="113" spans="1:47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</row>
    <row r="114" spans="1:47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</row>
    <row r="115" spans="1:47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</row>
    <row r="116" spans="1:47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</row>
    <row r="117" spans="1:47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</row>
    <row r="118" spans="1:47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</row>
    <row r="119" spans="1:47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</row>
    <row r="120" spans="1:47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</row>
    <row r="121" spans="1:47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</row>
    <row r="122" spans="1:47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</row>
    <row r="123" spans="1:47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</row>
    <row r="124" spans="1:47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</row>
    <row r="125" spans="1:47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</row>
    <row r="126" spans="1:47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</row>
    <row r="127" spans="1:47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</row>
    <row r="128" spans="1:47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</row>
    <row r="129" spans="1:47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</row>
    <row r="130" spans="1:47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</row>
    <row r="131" spans="1:47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</row>
    <row r="132" spans="1:47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</row>
    <row r="133" spans="1:47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</row>
    <row r="134" spans="1:47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</row>
    <row r="135" spans="1:47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</row>
    <row r="136" spans="1:47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</row>
    <row r="137" spans="1:47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</row>
    <row r="138" spans="1:47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</row>
    <row r="139" spans="1:47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</row>
    <row r="140" spans="1:47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</row>
    <row r="141" spans="1:47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</row>
    <row r="142" spans="1:47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</row>
    <row r="143" spans="1:47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</row>
    <row r="144" spans="1:47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</row>
    <row r="145" spans="1:47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</row>
    <row r="146" spans="1:47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</row>
    <row r="147" spans="1:47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</row>
    <row r="148" spans="1:47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</row>
    <row r="149" spans="1:47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</row>
    <row r="150" spans="1:47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</row>
    <row r="151" spans="1:47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</row>
    <row r="152" spans="1:47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</row>
    <row r="153" spans="1:47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</row>
    <row r="154" spans="1:47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</row>
    <row r="155" spans="1:47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</row>
    <row r="156" spans="1:47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</row>
    <row r="157" spans="1:47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</row>
    <row r="158" spans="1:47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</row>
    <row r="159" spans="1:47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</row>
    <row r="160" spans="1:47" x14ac:dyDescent="0.4">
      <c r="A160" s="27"/>
      <c r="B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  <c r="AQ160" s="27"/>
      <c r="AR160" s="27"/>
      <c r="AS160" s="27"/>
      <c r="AT160" s="27"/>
      <c r="AU160" s="27"/>
    </row>
  </sheetData>
  <mergeCells count="33">
    <mergeCell ref="AM3:AN3"/>
    <mergeCell ref="AO3:AP3"/>
    <mergeCell ref="AQ3:AR3"/>
    <mergeCell ref="A1:A4"/>
    <mergeCell ref="B1:B4"/>
    <mergeCell ref="C1:C4"/>
    <mergeCell ref="O3:P3"/>
    <mergeCell ref="Q3:R3"/>
    <mergeCell ref="E3:F3"/>
    <mergeCell ref="G3:H3"/>
    <mergeCell ref="I3:J3"/>
    <mergeCell ref="K3:L3"/>
    <mergeCell ref="M3:N3"/>
    <mergeCell ref="E1:N1"/>
    <mergeCell ref="O1:X1"/>
    <mergeCell ref="E2:N2"/>
    <mergeCell ref="O2:X2"/>
    <mergeCell ref="S3:T3"/>
    <mergeCell ref="U3:V3"/>
    <mergeCell ref="W3:X3"/>
    <mergeCell ref="Y1:AH1"/>
    <mergeCell ref="AI1:AR1"/>
    <mergeCell ref="Y2:AH2"/>
    <mergeCell ref="AI2:AR2"/>
    <mergeCell ref="Y3:Z3"/>
    <mergeCell ref="AA3:AB3"/>
    <mergeCell ref="AC3:AD3"/>
    <mergeCell ref="AE3:AF3"/>
    <mergeCell ref="AG3:AH3"/>
    <mergeCell ref="AI3:AJ3"/>
    <mergeCell ref="AK3:AL3"/>
    <mergeCell ref="AS2:AU3"/>
    <mergeCell ref="AS1:AU1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V159"/>
  <sheetViews>
    <sheetView topLeftCell="O4" zoomScale="145" zoomScaleNormal="145" workbookViewId="0">
      <selection activeCell="D6" sqref="D6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8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13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14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15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16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8" s="2" customFormat="1" ht="15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8" s="2" customFormat="1" ht="15" customHeight="1" x14ac:dyDescent="0.25">
      <c r="A3" s="178"/>
      <c r="B3" s="228"/>
      <c r="C3" s="233"/>
      <c r="D3" s="76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8" s="2" customFormat="1" ht="15.6" customHeight="1" x14ac:dyDescent="0.25">
      <c r="A4" s="178"/>
      <c r="B4" s="228"/>
      <c r="C4" s="233"/>
      <c r="D4" s="78" t="s">
        <v>139</v>
      </c>
      <c r="E4" s="226" t="s">
        <v>193</v>
      </c>
      <c r="F4" s="226" t="s">
        <v>194</v>
      </c>
      <c r="G4" s="226" t="s">
        <v>195</v>
      </c>
      <c r="H4" s="226" t="s">
        <v>196</v>
      </c>
      <c r="I4" s="226"/>
      <c r="J4" s="226"/>
      <c r="K4" s="226"/>
      <c r="L4" s="226"/>
      <c r="M4" s="226"/>
      <c r="N4" s="226"/>
      <c r="O4" s="226" t="s">
        <v>197</v>
      </c>
      <c r="P4" s="226" t="s">
        <v>198</v>
      </c>
      <c r="Q4" s="226" t="s">
        <v>199</v>
      </c>
      <c r="R4" s="226" t="s">
        <v>200</v>
      </c>
      <c r="S4" s="226"/>
      <c r="T4" s="226"/>
      <c r="U4" s="226"/>
      <c r="V4" s="226"/>
      <c r="W4" s="226"/>
      <c r="X4" s="226"/>
      <c r="Y4" s="226" t="s">
        <v>201</v>
      </c>
      <c r="Z4" s="226" t="s">
        <v>202</v>
      </c>
      <c r="AA4" s="226" t="s">
        <v>203</v>
      </c>
      <c r="AB4" s="226" t="s">
        <v>204</v>
      </c>
      <c r="AC4" s="226"/>
      <c r="AD4" s="226"/>
      <c r="AE4" s="226"/>
      <c r="AF4" s="226"/>
      <c r="AG4" s="226"/>
      <c r="AH4" s="226"/>
      <c r="AI4" s="226" t="s">
        <v>205</v>
      </c>
      <c r="AJ4" s="226" t="s">
        <v>206</v>
      </c>
      <c r="AK4" s="226" t="s">
        <v>207</v>
      </c>
      <c r="AL4" s="226" t="s">
        <v>208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8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9"/>
      <c r="E5" s="221" t="s">
        <v>82</v>
      </c>
      <c r="F5" s="221" t="s">
        <v>82</v>
      </c>
      <c r="G5" s="221" t="s">
        <v>82</v>
      </c>
      <c r="H5" s="221" t="s">
        <v>82</v>
      </c>
      <c r="I5" s="224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3"/>
      <c r="W5" s="223"/>
      <c r="X5" s="223"/>
      <c r="Y5" s="221" t="s">
        <v>82</v>
      </c>
      <c r="Z5" s="221" t="s">
        <v>82</v>
      </c>
      <c r="AA5" s="221" t="s">
        <v>82</v>
      </c>
      <c r="AB5" s="221" t="s">
        <v>82</v>
      </c>
      <c r="AC5" s="223"/>
      <c r="AD5" s="223"/>
      <c r="AE5" s="223"/>
      <c r="AF5" s="223"/>
      <c r="AG5" s="223"/>
      <c r="AH5" s="223"/>
      <c r="AI5" s="221" t="s">
        <v>82</v>
      </c>
      <c r="AJ5" s="221" t="s">
        <v>82</v>
      </c>
      <c r="AK5" s="221" t="s">
        <v>82</v>
      </c>
      <c r="AL5" s="221" t="s">
        <v>82</v>
      </c>
      <c r="AM5" s="223"/>
      <c r="AN5" s="223"/>
      <c r="AO5" s="223"/>
      <c r="AP5" s="223"/>
      <c r="AQ5" s="223"/>
      <c r="AR5" s="223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</row>
    <row r="6" spans="1:48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30"/>
      <c r="E6" s="224"/>
      <c r="F6" s="224"/>
      <c r="G6" s="224"/>
      <c r="H6" s="224"/>
      <c r="I6" s="224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3"/>
      <c r="W6" s="223"/>
      <c r="X6" s="223"/>
      <c r="Y6" s="223"/>
      <c r="Z6" s="223"/>
      <c r="AA6" s="223"/>
      <c r="AB6" s="223"/>
      <c r="AC6" s="223"/>
      <c r="AD6" s="223"/>
      <c r="AE6" s="223"/>
      <c r="AF6" s="223"/>
      <c r="AG6" s="223"/>
      <c r="AH6" s="223"/>
      <c r="AI6" s="223"/>
      <c r="AJ6" s="223"/>
      <c r="AK6" s="223"/>
      <c r="AL6" s="223"/>
      <c r="AM6" s="223"/>
      <c r="AN6" s="223"/>
      <c r="AO6" s="223"/>
      <c r="AP6" s="223"/>
      <c r="AQ6" s="223"/>
      <c r="AR6" s="223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</row>
    <row r="7" spans="1:48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30"/>
      <c r="E7" s="224"/>
      <c r="F7" s="224"/>
      <c r="G7" s="224"/>
      <c r="H7" s="224"/>
      <c r="I7" s="224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3"/>
      <c r="AE7" s="223"/>
      <c r="AF7" s="223"/>
      <c r="AG7" s="223"/>
      <c r="AH7" s="223"/>
      <c r="AI7" s="223"/>
      <c r="AJ7" s="223"/>
      <c r="AK7" s="223"/>
      <c r="AL7" s="223"/>
      <c r="AM7" s="223"/>
      <c r="AN7" s="223"/>
      <c r="AO7" s="223"/>
      <c r="AP7" s="223"/>
      <c r="AQ7" s="223"/>
      <c r="AR7" s="223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</row>
    <row r="8" spans="1:48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30"/>
      <c r="E8" s="224"/>
      <c r="F8" s="224"/>
      <c r="G8" s="224"/>
      <c r="H8" s="224"/>
      <c r="I8" s="224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</row>
    <row r="9" spans="1:48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30"/>
      <c r="E9" s="224"/>
      <c r="F9" s="224"/>
      <c r="G9" s="224"/>
      <c r="H9" s="224"/>
      <c r="I9" s="224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3"/>
      <c r="W9" s="223"/>
      <c r="X9" s="223"/>
      <c r="Y9" s="223"/>
      <c r="Z9" s="223"/>
      <c r="AA9" s="223"/>
      <c r="AB9" s="223"/>
      <c r="AC9" s="223"/>
      <c r="AD9" s="223"/>
      <c r="AE9" s="223"/>
      <c r="AF9" s="223"/>
      <c r="AG9" s="223"/>
      <c r="AH9" s="223"/>
      <c r="AI9" s="223"/>
      <c r="AJ9" s="223"/>
      <c r="AK9" s="223"/>
      <c r="AL9" s="223"/>
      <c r="AM9" s="223"/>
      <c r="AN9" s="223"/>
      <c r="AO9" s="223"/>
      <c r="AP9" s="223"/>
      <c r="AQ9" s="223"/>
      <c r="AR9" s="223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</row>
    <row r="10" spans="1:48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30"/>
      <c r="E10" s="224"/>
      <c r="F10" s="224"/>
      <c r="G10" s="224"/>
      <c r="H10" s="224"/>
      <c r="I10" s="224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3"/>
      <c r="W10" s="223"/>
      <c r="X10" s="223"/>
      <c r="Y10" s="223"/>
      <c r="Z10" s="223"/>
      <c r="AA10" s="223"/>
      <c r="AB10" s="223"/>
      <c r="AC10" s="223"/>
      <c r="AD10" s="223"/>
      <c r="AE10" s="223"/>
      <c r="AF10" s="223"/>
      <c r="AG10" s="223"/>
      <c r="AH10" s="223"/>
      <c r="AI10" s="223"/>
      <c r="AJ10" s="223"/>
      <c r="AK10" s="223"/>
      <c r="AL10" s="223"/>
      <c r="AM10" s="223"/>
      <c r="AN10" s="223"/>
      <c r="AO10" s="223"/>
      <c r="AP10" s="223"/>
      <c r="AQ10" s="223"/>
      <c r="AR10" s="223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</row>
    <row r="11" spans="1:48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30"/>
      <c r="E11" s="224"/>
      <c r="F11" s="224"/>
      <c r="G11" s="224"/>
      <c r="H11" s="224"/>
      <c r="I11" s="224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3"/>
      <c r="W11" s="223"/>
      <c r="X11" s="223"/>
      <c r="Y11" s="223"/>
      <c r="Z11" s="223"/>
      <c r="AA11" s="223"/>
      <c r="AB11" s="223"/>
      <c r="AC11" s="223"/>
      <c r="AD11" s="223"/>
      <c r="AE11" s="223"/>
      <c r="AF11" s="223"/>
      <c r="AG11" s="223"/>
      <c r="AH11" s="223"/>
      <c r="AI11" s="223"/>
      <c r="AJ11" s="223"/>
      <c r="AK11" s="223"/>
      <c r="AL11" s="223"/>
      <c r="AM11" s="223"/>
      <c r="AN11" s="223"/>
      <c r="AO11" s="223"/>
      <c r="AP11" s="223"/>
      <c r="AQ11" s="223"/>
      <c r="AR11" s="223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</row>
    <row r="12" spans="1:48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30"/>
      <c r="E12" s="224"/>
      <c r="F12" s="224"/>
      <c r="G12" s="224"/>
      <c r="H12" s="224"/>
      <c r="I12" s="224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3"/>
      <c r="W12" s="223"/>
      <c r="X12" s="223"/>
      <c r="Y12" s="223"/>
      <c r="Z12" s="223"/>
      <c r="AA12" s="223"/>
      <c r="AB12" s="223"/>
      <c r="AC12" s="223"/>
      <c r="AD12" s="223"/>
      <c r="AE12" s="223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</row>
    <row r="13" spans="1:48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30"/>
      <c r="E13" s="224"/>
      <c r="F13" s="224"/>
      <c r="G13" s="224"/>
      <c r="H13" s="224"/>
      <c r="I13" s="224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3"/>
      <c r="W13" s="223"/>
      <c r="X13" s="223"/>
      <c r="Y13" s="223"/>
      <c r="Z13" s="223"/>
      <c r="AA13" s="223"/>
      <c r="AB13" s="223"/>
      <c r="AC13" s="223"/>
      <c r="AD13" s="223"/>
      <c r="AE13" s="223"/>
      <c r="AF13" s="223"/>
      <c r="AG13" s="223"/>
      <c r="AH13" s="223"/>
      <c r="AI13" s="223"/>
      <c r="AJ13" s="223"/>
      <c r="AK13" s="223"/>
      <c r="AL13" s="223"/>
      <c r="AM13" s="223"/>
      <c r="AN13" s="223"/>
      <c r="AO13" s="223"/>
      <c r="AP13" s="223"/>
      <c r="AQ13" s="223"/>
      <c r="AR13" s="223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</row>
    <row r="14" spans="1:48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30"/>
      <c r="E14" s="224"/>
      <c r="F14" s="224"/>
      <c r="G14" s="224"/>
      <c r="H14" s="224"/>
      <c r="I14" s="224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3"/>
      <c r="W14" s="223"/>
      <c r="X14" s="223"/>
      <c r="Y14" s="223"/>
      <c r="Z14" s="223"/>
      <c r="AA14" s="223"/>
      <c r="AB14" s="223"/>
      <c r="AC14" s="223"/>
      <c r="AD14" s="223"/>
      <c r="AE14" s="223"/>
      <c r="AF14" s="223"/>
      <c r="AG14" s="223"/>
      <c r="AH14" s="223"/>
      <c r="AI14" s="223"/>
      <c r="AJ14" s="223"/>
      <c r="AK14" s="223"/>
      <c r="AL14" s="223"/>
      <c r="AM14" s="223"/>
      <c r="AN14" s="223"/>
      <c r="AO14" s="223"/>
      <c r="AP14" s="223"/>
      <c r="AQ14" s="223"/>
      <c r="AR14" s="223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</row>
    <row r="15" spans="1:48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30"/>
      <c r="E15" s="224"/>
      <c r="F15" s="224"/>
      <c r="G15" s="224"/>
      <c r="H15" s="224"/>
      <c r="I15" s="224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3"/>
      <c r="W15" s="223"/>
      <c r="X15" s="223"/>
      <c r="Y15" s="223"/>
      <c r="Z15" s="223"/>
      <c r="AA15" s="223"/>
      <c r="AB15" s="223"/>
      <c r="AC15" s="223"/>
      <c r="AD15" s="223"/>
      <c r="AE15" s="223"/>
      <c r="AF15" s="223"/>
      <c r="AG15" s="223"/>
      <c r="AH15" s="223"/>
      <c r="AI15" s="223"/>
      <c r="AJ15" s="223"/>
      <c r="AK15" s="223"/>
      <c r="AL15" s="223"/>
      <c r="AM15" s="223"/>
      <c r="AN15" s="223"/>
      <c r="AO15" s="223"/>
      <c r="AP15" s="223"/>
      <c r="AQ15" s="223"/>
      <c r="AR15" s="223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</row>
    <row r="16" spans="1:48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30"/>
      <c r="E16" s="224"/>
      <c r="F16" s="224"/>
      <c r="G16" s="224"/>
      <c r="H16" s="224"/>
      <c r="I16" s="224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Q16" s="223"/>
      <c r="AR16" s="223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</row>
    <row r="17" spans="1:48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30"/>
      <c r="E17" s="224"/>
      <c r="F17" s="224"/>
      <c r="G17" s="224"/>
      <c r="H17" s="224"/>
      <c r="I17" s="224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  <c r="AI17" s="223"/>
      <c r="AJ17" s="223"/>
      <c r="AK17" s="223"/>
      <c r="AL17" s="223"/>
      <c r="AM17" s="223"/>
      <c r="AN17" s="223"/>
      <c r="AO17" s="223"/>
      <c r="AP17" s="223"/>
      <c r="AQ17" s="223"/>
      <c r="AR17" s="223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</row>
    <row r="18" spans="1:48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30"/>
      <c r="E18" s="224"/>
      <c r="F18" s="224"/>
      <c r="G18" s="224"/>
      <c r="H18" s="224"/>
      <c r="I18" s="224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  <c r="X18" s="223"/>
      <c r="Y18" s="223"/>
      <c r="Z18" s="223"/>
      <c r="AA18" s="223"/>
      <c r="AB18" s="223"/>
      <c r="AC18" s="223"/>
      <c r="AD18" s="223"/>
      <c r="AE18" s="223"/>
      <c r="AF18" s="223"/>
      <c r="AG18" s="223"/>
      <c r="AH18" s="223"/>
      <c r="AI18" s="223"/>
      <c r="AJ18" s="223"/>
      <c r="AK18" s="223"/>
      <c r="AL18" s="223"/>
      <c r="AM18" s="223"/>
      <c r="AN18" s="223"/>
      <c r="AO18" s="223"/>
      <c r="AP18" s="223"/>
      <c r="AQ18" s="223"/>
      <c r="AR18" s="223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</row>
    <row r="19" spans="1:48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30"/>
      <c r="E19" s="224"/>
      <c r="F19" s="224"/>
      <c r="G19" s="224"/>
      <c r="H19" s="224"/>
      <c r="I19" s="224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3"/>
      <c r="W19" s="223"/>
      <c r="X19" s="223"/>
      <c r="Y19" s="223"/>
      <c r="Z19" s="223"/>
      <c r="AA19" s="223"/>
      <c r="AB19" s="223"/>
      <c r="AC19" s="223"/>
      <c r="AD19" s="223"/>
      <c r="AE19" s="223"/>
      <c r="AF19" s="223"/>
      <c r="AG19" s="223"/>
      <c r="AH19" s="223"/>
      <c r="AI19" s="223"/>
      <c r="AJ19" s="223"/>
      <c r="AK19" s="223"/>
      <c r="AL19" s="223"/>
      <c r="AM19" s="223"/>
      <c r="AN19" s="223"/>
      <c r="AO19" s="223"/>
      <c r="AP19" s="223"/>
      <c r="AQ19" s="223"/>
      <c r="AR19" s="223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</row>
    <row r="20" spans="1:48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30"/>
      <c r="E20" s="224"/>
      <c r="F20" s="224"/>
      <c r="G20" s="224"/>
      <c r="H20" s="224"/>
      <c r="I20" s="224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3"/>
      <c r="W20" s="223"/>
      <c r="X20" s="223"/>
      <c r="Y20" s="223"/>
      <c r="Z20" s="223"/>
      <c r="AA20" s="223"/>
      <c r="AB20" s="223"/>
      <c r="AC20" s="223"/>
      <c r="AD20" s="223"/>
      <c r="AE20" s="223"/>
      <c r="AF20" s="223"/>
      <c r="AG20" s="223"/>
      <c r="AH20" s="223"/>
      <c r="AI20" s="223"/>
      <c r="AJ20" s="223"/>
      <c r="AK20" s="223"/>
      <c r="AL20" s="223"/>
      <c r="AM20" s="223"/>
      <c r="AN20" s="223"/>
      <c r="AO20" s="223"/>
      <c r="AP20" s="223"/>
      <c r="AQ20" s="223"/>
      <c r="AR20" s="223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</row>
    <row r="21" spans="1:48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30"/>
      <c r="E21" s="224"/>
      <c r="F21" s="224"/>
      <c r="G21" s="224"/>
      <c r="H21" s="224"/>
      <c r="I21" s="224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3"/>
      <c r="W21" s="223"/>
      <c r="X21" s="223"/>
      <c r="Y21" s="223"/>
      <c r="Z21" s="223"/>
      <c r="AA21" s="223"/>
      <c r="AB21" s="223"/>
      <c r="AC21" s="223"/>
      <c r="AD21" s="223"/>
      <c r="AE21" s="223"/>
      <c r="AF21" s="223"/>
      <c r="AG21" s="223"/>
      <c r="AH21" s="223"/>
      <c r="AI21" s="223"/>
      <c r="AJ21" s="223"/>
      <c r="AK21" s="223"/>
      <c r="AL21" s="223"/>
      <c r="AM21" s="223"/>
      <c r="AN21" s="223"/>
      <c r="AO21" s="223"/>
      <c r="AP21" s="223"/>
      <c r="AQ21" s="223"/>
      <c r="AR21" s="223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</row>
    <row r="22" spans="1:48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30"/>
      <c r="E22" s="224"/>
      <c r="F22" s="224"/>
      <c r="G22" s="224"/>
      <c r="H22" s="224"/>
      <c r="I22" s="224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3"/>
      <c r="W22" s="223"/>
      <c r="X22" s="223"/>
      <c r="Y22" s="223"/>
      <c r="Z22" s="223"/>
      <c r="AA22" s="223"/>
      <c r="AB22" s="223"/>
      <c r="AC22" s="223"/>
      <c r="AD22" s="223"/>
      <c r="AE22" s="223"/>
      <c r="AF22" s="223"/>
      <c r="AG22" s="223"/>
      <c r="AH22" s="223"/>
      <c r="AI22" s="223"/>
      <c r="AJ22" s="223"/>
      <c r="AK22" s="223"/>
      <c r="AL22" s="223"/>
      <c r="AM22" s="223"/>
      <c r="AN22" s="223"/>
      <c r="AO22" s="223"/>
      <c r="AP22" s="223"/>
      <c r="AQ22" s="223"/>
      <c r="AR22" s="223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</row>
    <row r="23" spans="1:48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30"/>
      <c r="E23" s="224"/>
      <c r="F23" s="224"/>
      <c r="G23" s="224"/>
      <c r="H23" s="224"/>
      <c r="I23" s="224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3"/>
      <c r="W23" s="223"/>
      <c r="X23" s="223"/>
      <c r="Y23" s="223"/>
      <c r="Z23" s="223"/>
      <c r="AA23" s="223"/>
      <c r="AB23" s="223"/>
      <c r="AC23" s="223"/>
      <c r="AD23" s="223"/>
      <c r="AE23" s="223"/>
      <c r="AF23" s="223"/>
      <c r="AG23" s="223"/>
      <c r="AH23" s="223"/>
      <c r="AI23" s="223"/>
      <c r="AJ23" s="223"/>
      <c r="AK23" s="223"/>
      <c r="AL23" s="223"/>
      <c r="AM23" s="223"/>
      <c r="AN23" s="223"/>
      <c r="AO23" s="223"/>
      <c r="AP23" s="223"/>
      <c r="AQ23" s="223"/>
      <c r="AR23" s="223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</row>
    <row r="24" spans="1:48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30"/>
      <c r="E24" s="224"/>
      <c r="F24" s="224"/>
      <c r="G24" s="224"/>
      <c r="H24" s="224"/>
      <c r="I24" s="224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3"/>
      <c r="W24" s="223"/>
      <c r="X24" s="223"/>
      <c r="Y24" s="223"/>
      <c r="Z24" s="223"/>
      <c r="AA24" s="223"/>
      <c r="AB24" s="223"/>
      <c r="AC24" s="223"/>
      <c r="AD24" s="223"/>
      <c r="AE24" s="223"/>
      <c r="AF24" s="223"/>
      <c r="AG24" s="223"/>
      <c r="AH24" s="223"/>
      <c r="AI24" s="223"/>
      <c r="AJ24" s="223"/>
      <c r="AK24" s="223"/>
      <c r="AL24" s="223"/>
      <c r="AM24" s="223"/>
      <c r="AN24" s="223"/>
      <c r="AO24" s="223"/>
      <c r="AP24" s="223"/>
      <c r="AQ24" s="223"/>
      <c r="AR24" s="223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</row>
    <row r="25" spans="1:48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30"/>
      <c r="E25" s="224"/>
      <c r="F25" s="224"/>
      <c r="G25" s="224"/>
      <c r="H25" s="224"/>
      <c r="I25" s="224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</row>
    <row r="26" spans="1:48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30"/>
      <c r="E26" s="224"/>
      <c r="F26" s="224"/>
      <c r="G26" s="224"/>
      <c r="H26" s="224"/>
      <c r="I26" s="224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</row>
    <row r="27" spans="1:48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30"/>
      <c r="E27" s="224"/>
      <c r="F27" s="224"/>
      <c r="G27" s="224"/>
      <c r="H27" s="224"/>
      <c r="I27" s="224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</row>
    <row r="28" spans="1:48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30"/>
      <c r="E28" s="224"/>
      <c r="F28" s="224"/>
      <c r="G28" s="224"/>
      <c r="H28" s="224"/>
      <c r="I28" s="224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</row>
    <row r="29" spans="1:48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30"/>
      <c r="E29" s="224"/>
      <c r="F29" s="224"/>
      <c r="G29" s="224"/>
      <c r="H29" s="224"/>
      <c r="I29" s="224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</row>
    <row r="30" spans="1:48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30"/>
      <c r="E30" s="224"/>
      <c r="F30" s="224"/>
      <c r="G30" s="224"/>
      <c r="H30" s="224"/>
      <c r="I30" s="224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</row>
    <row r="31" spans="1:48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30"/>
      <c r="E31" s="224"/>
      <c r="F31" s="224"/>
      <c r="G31" s="224"/>
      <c r="H31" s="224"/>
      <c r="I31" s="224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</row>
    <row r="32" spans="1:48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30"/>
      <c r="E32" s="224"/>
      <c r="F32" s="224"/>
      <c r="G32" s="224"/>
      <c r="H32" s="224"/>
      <c r="I32" s="224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</row>
    <row r="33" spans="1:48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30"/>
      <c r="E33" s="224"/>
      <c r="F33" s="224"/>
      <c r="G33" s="224"/>
      <c r="H33" s="224"/>
      <c r="I33" s="224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</row>
    <row r="34" spans="1:48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30"/>
      <c r="E34" s="224"/>
      <c r="F34" s="224"/>
      <c r="G34" s="224"/>
      <c r="H34" s="224"/>
      <c r="I34" s="224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3"/>
      <c r="W34" s="223"/>
      <c r="X34" s="223"/>
      <c r="Y34" s="223"/>
      <c r="Z34" s="223"/>
      <c r="AA34" s="223"/>
      <c r="AB34" s="223"/>
      <c r="AC34" s="223"/>
      <c r="AD34" s="223"/>
      <c r="AE34" s="223"/>
      <c r="AF34" s="223"/>
      <c r="AG34" s="223"/>
      <c r="AH34" s="223"/>
      <c r="AI34" s="223"/>
      <c r="AJ34" s="223"/>
      <c r="AK34" s="223"/>
      <c r="AL34" s="223"/>
      <c r="AM34" s="223"/>
      <c r="AN34" s="223"/>
      <c r="AO34" s="223"/>
      <c r="AP34" s="223"/>
      <c r="AQ34" s="223"/>
      <c r="AR34" s="223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</row>
    <row r="35" spans="1:48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30"/>
      <c r="E35" s="224"/>
      <c r="F35" s="224"/>
      <c r="G35" s="224"/>
      <c r="H35" s="224"/>
      <c r="I35" s="224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3"/>
      <c r="W35" s="223"/>
      <c r="X35" s="223"/>
      <c r="Y35" s="223"/>
      <c r="Z35" s="223"/>
      <c r="AA35" s="223"/>
      <c r="AB35" s="223"/>
      <c r="AC35" s="223"/>
      <c r="AD35" s="223"/>
      <c r="AE35" s="223"/>
      <c r="AF35" s="223"/>
      <c r="AG35" s="223"/>
      <c r="AH35" s="223"/>
      <c r="AI35" s="223"/>
      <c r="AJ35" s="223"/>
      <c r="AK35" s="223"/>
      <c r="AL35" s="223"/>
      <c r="AM35" s="223"/>
      <c r="AN35" s="223"/>
      <c r="AO35" s="223"/>
      <c r="AP35" s="223"/>
      <c r="AQ35" s="223"/>
      <c r="AR35" s="223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</row>
    <row r="36" spans="1:48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30"/>
      <c r="E36" s="224"/>
      <c r="F36" s="224"/>
      <c r="G36" s="224"/>
      <c r="H36" s="224"/>
      <c r="I36" s="224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3"/>
      <c r="W36" s="223"/>
      <c r="X36" s="223"/>
      <c r="Y36" s="223"/>
      <c r="Z36" s="223"/>
      <c r="AA36" s="223"/>
      <c r="AB36" s="223"/>
      <c r="AC36" s="223"/>
      <c r="AD36" s="223"/>
      <c r="AE36" s="223"/>
      <c r="AF36" s="223"/>
      <c r="AG36" s="223"/>
      <c r="AH36" s="223"/>
      <c r="AI36" s="223"/>
      <c r="AJ36" s="223"/>
      <c r="AK36" s="223"/>
      <c r="AL36" s="223"/>
      <c r="AM36" s="223"/>
      <c r="AN36" s="223"/>
      <c r="AO36" s="223"/>
      <c r="AP36" s="223"/>
      <c r="AQ36" s="223"/>
      <c r="AR36" s="223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</row>
    <row r="37" spans="1:48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30"/>
      <c r="E37" s="224"/>
      <c r="F37" s="224"/>
      <c r="G37" s="224"/>
      <c r="H37" s="224"/>
      <c r="I37" s="224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3"/>
      <c r="AE37" s="223"/>
      <c r="AF37" s="223"/>
      <c r="AG37" s="223"/>
      <c r="AH37" s="223"/>
      <c r="AI37" s="223"/>
      <c r="AJ37" s="223"/>
      <c r="AK37" s="223"/>
      <c r="AL37" s="223"/>
      <c r="AM37" s="223"/>
      <c r="AN37" s="223"/>
      <c r="AO37" s="223"/>
      <c r="AP37" s="223"/>
      <c r="AQ37" s="223"/>
      <c r="AR37" s="223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</row>
    <row r="38" spans="1:48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30"/>
      <c r="E38" s="224"/>
      <c r="F38" s="224"/>
      <c r="G38" s="224"/>
      <c r="H38" s="224"/>
      <c r="I38" s="224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  <c r="AH38" s="223"/>
      <c r="AI38" s="223"/>
      <c r="AJ38" s="223"/>
      <c r="AK38" s="223"/>
      <c r="AL38" s="223"/>
      <c r="AM38" s="223"/>
      <c r="AN38" s="223"/>
      <c r="AO38" s="223"/>
      <c r="AP38" s="223"/>
      <c r="AQ38" s="223"/>
      <c r="AR38" s="223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</row>
    <row r="39" spans="1:48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30"/>
      <c r="E39" s="224"/>
      <c r="F39" s="224"/>
      <c r="G39" s="224"/>
      <c r="H39" s="224"/>
      <c r="I39" s="224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  <c r="AH39" s="223"/>
      <c r="AI39" s="223"/>
      <c r="AJ39" s="223"/>
      <c r="AK39" s="223"/>
      <c r="AL39" s="223"/>
      <c r="AM39" s="223"/>
      <c r="AN39" s="223"/>
      <c r="AO39" s="223"/>
      <c r="AP39" s="223"/>
      <c r="AQ39" s="223"/>
      <c r="AR39" s="223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</row>
    <row r="40" spans="1:48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30"/>
      <c r="E40" s="224"/>
      <c r="F40" s="224"/>
      <c r="G40" s="224"/>
      <c r="H40" s="224"/>
      <c r="I40" s="224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3"/>
      <c r="W40" s="223"/>
      <c r="X40" s="223"/>
      <c r="Y40" s="223"/>
      <c r="Z40" s="223"/>
      <c r="AA40" s="223"/>
      <c r="AB40" s="223"/>
      <c r="AC40" s="223"/>
      <c r="AD40" s="223"/>
      <c r="AE40" s="223"/>
      <c r="AF40" s="223"/>
      <c r="AG40" s="223"/>
      <c r="AH40" s="223"/>
      <c r="AI40" s="223"/>
      <c r="AJ40" s="223"/>
      <c r="AK40" s="223"/>
      <c r="AL40" s="223"/>
      <c r="AM40" s="223"/>
      <c r="AN40" s="223"/>
      <c r="AO40" s="223"/>
      <c r="AP40" s="223"/>
      <c r="AQ40" s="223"/>
      <c r="AR40" s="223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</row>
    <row r="41" spans="1:48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30"/>
      <c r="E41" s="224"/>
      <c r="F41" s="224"/>
      <c r="G41" s="224"/>
      <c r="H41" s="224"/>
      <c r="I41" s="224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  <c r="AH41" s="223"/>
      <c r="AI41" s="223"/>
      <c r="AJ41" s="223"/>
      <c r="AK41" s="223"/>
      <c r="AL41" s="223"/>
      <c r="AM41" s="223"/>
      <c r="AN41" s="223"/>
      <c r="AO41" s="223"/>
      <c r="AP41" s="223"/>
      <c r="AQ41" s="223"/>
      <c r="AR41" s="223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</row>
    <row r="42" spans="1:48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30"/>
      <c r="E42" s="224"/>
      <c r="F42" s="224"/>
      <c r="G42" s="224"/>
      <c r="H42" s="224"/>
      <c r="I42" s="224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3"/>
      <c r="W42" s="223"/>
      <c r="X42" s="223"/>
      <c r="Y42" s="223"/>
      <c r="Z42" s="223"/>
      <c r="AA42" s="223"/>
      <c r="AB42" s="223"/>
      <c r="AC42" s="223"/>
      <c r="AD42" s="223"/>
      <c r="AE42" s="223"/>
      <c r="AF42" s="223"/>
      <c r="AG42" s="223"/>
      <c r="AH42" s="223"/>
      <c r="AI42" s="223"/>
      <c r="AJ42" s="223"/>
      <c r="AK42" s="223"/>
      <c r="AL42" s="223"/>
      <c r="AM42" s="223"/>
      <c r="AN42" s="223"/>
      <c r="AO42" s="223"/>
      <c r="AP42" s="223"/>
      <c r="AQ42" s="223"/>
      <c r="AR42" s="223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</row>
    <row r="43" spans="1:48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30"/>
      <c r="E43" s="224"/>
      <c r="F43" s="224"/>
      <c r="G43" s="224"/>
      <c r="H43" s="224"/>
      <c r="I43" s="224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3"/>
      <c r="W43" s="223"/>
      <c r="X43" s="223"/>
      <c r="Y43" s="223"/>
      <c r="Z43" s="223"/>
      <c r="AA43" s="223"/>
      <c r="AB43" s="223"/>
      <c r="AC43" s="223"/>
      <c r="AD43" s="223"/>
      <c r="AE43" s="223"/>
      <c r="AF43" s="223"/>
      <c r="AG43" s="223"/>
      <c r="AH43" s="223"/>
      <c r="AI43" s="223"/>
      <c r="AJ43" s="223"/>
      <c r="AK43" s="223"/>
      <c r="AL43" s="223"/>
      <c r="AM43" s="223"/>
      <c r="AN43" s="223"/>
      <c r="AO43" s="223"/>
      <c r="AP43" s="223"/>
      <c r="AQ43" s="223"/>
      <c r="AR43" s="223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</row>
    <row r="44" spans="1:48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30"/>
      <c r="E44" s="224"/>
      <c r="F44" s="224"/>
      <c r="G44" s="224"/>
      <c r="H44" s="224"/>
      <c r="I44" s="224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3"/>
      <c r="W44" s="223"/>
      <c r="X44" s="223"/>
      <c r="Y44" s="223"/>
      <c r="Z44" s="223"/>
      <c r="AA44" s="223"/>
      <c r="AB44" s="223"/>
      <c r="AC44" s="223"/>
      <c r="AD44" s="223"/>
      <c r="AE44" s="223"/>
      <c r="AF44" s="223"/>
      <c r="AG44" s="223"/>
      <c r="AH44" s="223"/>
      <c r="AI44" s="223"/>
      <c r="AJ44" s="223"/>
      <c r="AK44" s="223"/>
      <c r="AL44" s="223"/>
      <c r="AM44" s="223"/>
      <c r="AN44" s="223"/>
      <c r="AO44" s="223"/>
      <c r="AP44" s="223"/>
      <c r="AQ44" s="223"/>
      <c r="AR44" s="223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</row>
    <row r="45" spans="1:48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30"/>
      <c r="E45" s="224"/>
      <c r="F45" s="224"/>
      <c r="G45" s="224"/>
      <c r="H45" s="224"/>
      <c r="I45" s="224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223"/>
      <c r="Z45" s="223"/>
      <c r="AA45" s="223"/>
      <c r="AB45" s="223"/>
      <c r="AC45" s="223"/>
      <c r="AD45" s="223"/>
      <c r="AE45" s="223"/>
      <c r="AF45" s="223"/>
      <c r="AG45" s="223"/>
      <c r="AH45" s="223"/>
      <c r="AI45" s="223"/>
      <c r="AJ45" s="223"/>
      <c r="AK45" s="223"/>
      <c r="AL45" s="223"/>
      <c r="AM45" s="223"/>
      <c r="AN45" s="223"/>
      <c r="AO45" s="223"/>
      <c r="AP45" s="223"/>
      <c r="AQ45" s="223"/>
      <c r="AR45" s="223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</row>
    <row r="46" spans="1:48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30"/>
      <c r="E46" s="224"/>
      <c r="F46" s="224"/>
      <c r="G46" s="224"/>
      <c r="H46" s="224"/>
      <c r="I46" s="224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3"/>
      <c r="W46" s="223"/>
      <c r="X46" s="223"/>
      <c r="Y46" s="223"/>
      <c r="Z46" s="223"/>
      <c r="AA46" s="223"/>
      <c r="AB46" s="223"/>
      <c r="AC46" s="223"/>
      <c r="AD46" s="223"/>
      <c r="AE46" s="223"/>
      <c r="AF46" s="223"/>
      <c r="AG46" s="223"/>
      <c r="AH46" s="223"/>
      <c r="AI46" s="223"/>
      <c r="AJ46" s="223"/>
      <c r="AK46" s="223"/>
      <c r="AL46" s="223"/>
      <c r="AM46" s="223"/>
      <c r="AN46" s="223"/>
      <c r="AO46" s="223"/>
      <c r="AP46" s="223"/>
      <c r="AQ46" s="223"/>
      <c r="AR46" s="223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</row>
    <row r="47" spans="1:48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30"/>
      <c r="E47" s="224"/>
      <c r="F47" s="224"/>
      <c r="G47" s="224"/>
      <c r="H47" s="224"/>
      <c r="I47" s="224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  <c r="AA47" s="223"/>
      <c r="AB47" s="223"/>
      <c r="AC47" s="223"/>
      <c r="AD47" s="223"/>
      <c r="AE47" s="223"/>
      <c r="AF47" s="223"/>
      <c r="AG47" s="223"/>
      <c r="AH47" s="223"/>
      <c r="AI47" s="223"/>
      <c r="AJ47" s="223"/>
      <c r="AK47" s="223"/>
      <c r="AL47" s="223"/>
      <c r="AM47" s="223"/>
      <c r="AN47" s="223"/>
      <c r="AO47" s="223"/>
      <c r="AP47" s="223"/>
      <c r="AQ47" s="223"/>
      <c r="AR47" s="223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</row>
    <row r="48" spans="1:48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30"/>
      <c r="E48" s="224"/>
      <c r="F48" s="224"/>
      <c r="G48" s="224"/>
      <c r="H48" s="224"/>
      <c r="I48" s="224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3"/>
      <c r="W48" s="223"/>
      <c r="X48" s="223"/>
      <c r="Y48" s="223"/>
      <c r="Z48" s="223"/>
      <c r="AA48" s="223"/>
      <c r="AB48" s="223"/>
      <c r="AC48" s="223"/>
      <c r="AD48" s="223"/>
      <c r="AE48" s="223"/>
      <c r="AF48" s="223"/>
      <c r="AG48" s="223"/>
      <c r="AH48" s="223"/>
      <c r="AI48" s="223"/>
      <c r="AJ48" s="223"/>
      <c r="AK48" s="223"/>
      <c r="AL48" s="223"/>
      <c r="AM48" s="223"/>
      <c r="AN48" s="223"/>
      <c r="AO48" s="223"/>
      <c r="AP48" s="223"/>
      <c r="AQ48" s="223"/>
      <c r="AR48" s="223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</row>
    <row r="49" spans="1:48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30"/>
      <c r="E49" s="224"/>
      <c r="F49" s="224"/>
      <c r="G49" s="224"/>
      <c r="H49" s="224"/>
      <c r="I49" s="224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  <c r="AA49" s="223"/>
      <c r="AB49" s="223"/>
      <c r="AC49" s="223"/>
      <c r="AD49" s="223"/>
      <c r="AE49" s="223"/>
      <c r="AF49" s="223"/>
      <c r="AG49" s="223"/>
      <c r="AH49" s="223"/>
      <c r="AI49" s="223"/>
      <c r="AJ49" s="223"/>
      <c r="AK49" s="223"/>
      <c r="AL49" s="223"/>
      <c r="AM49" s="223"/>
      <c r="AN49" s="223"/>
      <c r="AO49" s="223"/>
      <c r="AP49" s="223"/>
      <c r="AQ49" s="223"/>
      <c r="AR49" s="223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</row>
    <row r="50" spans="1:48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</row>
    <row r="51" spans="1:48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</row>
    <row r="52" spans="1:48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</row>
    <row r="53" spans="1:48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</row>
    <row r="54" spans="1:48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</row>
    <row r="55" spans="1:48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</row>
    <row r="56" spans="1:48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</row>
    <row r="57" spans="1:48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</row>
    <row r="58" spans="1:48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</row>
    <row r="59" spans="1:48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</row>
    <row r="60" spans="1:48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</row>
    <row r="61" spans="1:48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</row>
    <row r="62" spans="1:48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</row>
    <row r="63" spans="1:48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</row>
    <row r="64" spans="1:48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</row>
    <row r="65" spans="1:48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</row>
    <row r="66" spans="1:48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</row>
    <row r="67" spans="1:48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</row>
    <row r="68" spans="1:48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</row>
    <row r="69" spans="1:48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</row>
    <row r="70" spans="1:48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</row>
    <row r="71" spans="1:48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</row>
    <row r="72" spans="1:48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</row>
    <row r="73" spans="1:48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</row>
    <row r="74" spans="1:48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</row>
    <row r="75" spans="1:48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</row>
    <row r="76" spans="1:48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</row>
    <row r="77" spans="1:48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</row>
    <row r="78" spans="1:48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</row>
    <row r="79" spans="1:48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</row>
    <row r="80" spans="1:48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</row>
    <row r="81" spans="1:48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</row>
    <row r="82" spans="1:48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</row>
    <row r="83" spans="1:48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</row>
    <row r="84" spans="1:48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</row>
    <row r="85" spans="1:48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</row>
    <row r="86" spans="1:48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</row>
    <row r="87" spans="1:48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</row>
    <row r="88" spans="1:48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</row>
    <row r="89" spans="1:48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</row>
    <row r="90" spans="1:48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</row>
    <row r="91" spans="1:48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</row>
    <row r="92" spans="1:48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</row>
    <row r="93" spans="1:48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</row>
    <row r="94" spans="1:48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</row>
    <row r="95" spans="1:48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</row>
    <row r="96" spans="1:48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</row>
    <row r="97" spans="1:48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</row>
    <row r="98" spans="1:48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</row>
    <row r="99" spans="1:48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</row>
    <row r="100" spans="1:48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</row>
    <row r="101" spans="1:48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</row>
    <row r="102" spans="1:48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</row>
    <row r="103" spans="1:48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</row>
    <row r="104" spans="1:48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</row>
    <row r="105" spans="1:48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</row>
    <row r="106" spans="1:48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</row>
    <row r="107" spans="1:48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</row>
    <row r="108" spans="1:48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</row>
    <row r="109" spans="1:48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</row>
    <row r="110" spans="1:48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</row>
    <row r="111" spans="1:48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</row>
    <row r="112" spans="1:48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</row>
    <row r="113" spans="1:48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</row>
    <row r="114" spans="1:48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</row>
    <row r="115" spans="1:48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</row>
    <row r="116" spans="1:48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</row>
    <row r="117" spans="1:48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</row>
    <row r="118" spans="1:48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</row>
    <row r="119" spans="1:48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</row>
    <row r="120" spans="1:48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</row>
    <row r="121" spans="1:48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</row>
    <row r="122" spans="1:48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</row>
    <row r="123" spans="1:48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</row>
    <row r="124" spans="1:48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</row>
    <row r="125" spans="1:48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</row>
    <row r="126" spans="1:48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</row>
    <row r="127" spans="1:48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</row>
    <row r="128" spans="1:48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</row>
    <row r="129" spans="1:48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</row>
    <row r="130" spans="1:48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</row>
    <row r="131" spans="1:48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</row>
    <row r="132" spans="1:48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</row>
    <row r="133" spans="1:48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</row>
    <row r="134" spans="1:48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</row>
    <row r="135" spans="1:48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</row>
    <row r="136" spans="1:48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</row>
    <row r="137" spans="1:48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</row>
    <row r="138" spans="1:48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</row>
    <row r="139" spans="1:48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</row>
    <row r="140" spans="1:48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</row>
    <row r="141" spans="1:48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</row>
    <row r="142" spans="1:48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</row>
    <row r="143" spans="1:48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</row>
    <row r="144" spans="1:48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</row>
    <row r="145" spans="1:48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</row>
    <row r="146" spans="1:48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</row>
    <row r="147" spans="1:48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</row>
    <row r="148" spans="1:48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</row>
    <row r="149" spans="1:48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</row>
    <row r="150" spans="1:48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</row>
    <row r="151" spans="1:48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</row>
    <row r="152" spans="1:48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</row>
    <row r="153" spans="1:48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</row>
    <row r="154" spans="1:48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</row>
    <row r="155" spans="1:48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</row>
    <row r="156" spans="1:48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</row>
    <row r="157" spans="1:48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</row>
    <row r="158" spans="1:48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</row>
    <row r="159" spans="1:48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</row>
  </sheetData>
  <mergeCells count="33">
    <mergeCell ref="AM3:AN3"/>
    <mergeCell ref="AO3:AP3"/>
    <mergeCell ref="AQ3:AR3"/>
    <mergeCell ref="A1:A4"/>
    <mergeCell ref="B1:B4"/>
    <mergeCell ref="C1:C4"/>
    <mergeCell ref="O3:P3"/>
    <mergeCell ref="Q3:R3"/>
    <mergeCell ref="E3:F3"/>
    <mergeCell ref="G3:H3"/>
    <mergeCell ref="I3:J3"/>
    <mergeCell ref="K3:L3"/>
    <mergeCell ref="M3:N3"/>
    <mergeCell ref="E1:N1"/>
    <mergeCell ref="O1:X1"/>
    <mergeCell ref="E2:N2"/>
    <mergeCell ref="O2:X2"/>
    <mergeCell ref="S3:T3"/>
    <mergeCell ref="U3:V3"/>
    <mergeCell ref="W3:X3"/>
    <mergeCell ref="Y1:AH1"/>
    <mergeCell ref="AI1:AR1"/>
    <mergeCell ref="Y2:AH2"/>
    <mergeCell ref="AI2:AR2"/>
    <mergeCell ref="Y3:Z3"/>
    <mergeCell ref="AA3:AB3"/>
    <mergeCell ref="AC3:AD3"/>
    <mergeCell ref="AE3:AF3"/>
    <mergeCell ref="AG3:AH3"/>
    <mergeCell ref="AI3:AJ3"/>
    <mergeCell ref="AK3:AL3"/>
    <mergeCell ref="AS2:AU3"/>
    <mergeCell ref="AS1:AU1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AV159"/>
  <sheetViews>
    <sheetView topLeftCell="O4" zoomScale="145" zoomScaleNormal="145" workbookViewId="0">
      <selection activeCell="D6" sqref="D6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8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17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18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19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20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8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8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8" s="2" customFormat="1" ht="15" customHeight="1" x14ac:dyDescent="0.25">
      <c r="A4" s="178"/>
      <c r="B4" s="228"/>
      <c r="C4" s="233"/>
      <c r="D4" s="78" t="s">
        <v>139</v>
      </c>
      <c r="E4" s="226" t="s">
        <v>209</v>
      </c>
      <c r="F4" s="226" t="s">
        <v>210</v>
      </c>
      <c r="G4" s="226" t="s">
        <v>211</v>
      </c>
      <c r="H4" s="226" t="s">
        <v>212</v>
      </c>
      <c r="I4" s="226"/>
      <c r="J4" s="226"/>
      <c r="K4" s="226"/>
      <c r="L4" s="226"/>
      <c r="M4" s="226"/>
      <c r="N4" s="226"/>
      <c r="O4" s="226" t="s">
        <v>213</v>
      </c>
      <c r="P4" s="226" t="s">
        <v>214</v>
      </c>
      <c r="Q4" s="226" t="s">
        <v>215</v>
      </c>
      <c r="R4" s="226" t="s">
        <v>216</v>
      </c>
      <c r="S4" s="226"/>
      <c r="T4" s="226"/>
      <c r="U4" s="226"/>
      <c r="V4" s="226"/>
      <c r="W4" s="226"/>
      <c r="X4" s="226"/>
      <c r="Y4" s="226" t="s">
        <v>217</v>
      </c>
      <c r="Z4" s="226" t="s">
        <v>218</v>
      </c>
      <c r="AA4" s="226" t="s">
        <v>219</v>
      </c>
      <c r="AB4" s="226" t="s">
        <v>220</v>
      </c>
      <c r="AC4" s="226"/>
      <c r="AD4" s="226"/>
      <c r="AE4" s="226"/>
      <c r="AF4" s="226"/>
      <c r="AG4" s="226"/>
      <c r="AH4" s="226"/>
      <c r="AI4" s="226" t="s">
        <v>221</v>
      </c>
      <c r="AJ4" s="226" t="s">
        <v>222</v>
      </c>
      <c r="AK4" s="226" t="s">
        <v>223</v>
      </c>
      <c r="AL4" s="226" t="s">
        <v>224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8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</row>
    <row r="6" spans="1:48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</row>
    <row r="7" spans="1:48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</row>
    <row r="8" spans="1:48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</row>
    <row r="9" spans="1:48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</row>
    <row r="10" spans="1:48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</row>
    <row r="11" spans="1:48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</row>
    <row r="12" spans="1:48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</row>
    <row r="13" spans="1:48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</row>
    <row r="14" spans="1:48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</row>
    <row r="15" spans="1:48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</row>
    <row r="16" spans="1:48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</row>
    <row r="17" spans="1:48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</row>
    <row r="18" spans="1:48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</row>
    <row r="19" spans="1:48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</row>
    <row r="20" spans="1:48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</row>
    <row r="21" spans="1:48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</row>
    <row r="22" spans="1:48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</row>
    <row r="23" spans="1:48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</row>
    <row r="24" spans="1:48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</row>
    <row r="25" spans="1:48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</row>
    <row r="26" spans="1:48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</row>
    <row r="27" spans="1:48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</row>
    <row r="28" spans="1:48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</row>
    <row r="29" spans="1:48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</row>
    <row r="30" spans="1:48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</row>
    <row r="31" spans="1:48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</row>
    <row r="32" spans="1:48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</row>
    <row r="33" spans="1:48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</row>
    <row r="34" spans="1:48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</row>
    <row r="35" spans="1:48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</row>
    <row r="36" spans="1:48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</row>
    <row r="37" spans="1:48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</row>
    <row r="38" spans="1:48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</row>
    <row r="39" spans="1:48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</row>
    <row r="40" spans="1:48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</row>
    <row r="41" spans="1:48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</row>
    <row r="42" spans="1:48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</row>
    <row r="43" spans="1:48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</row>
    <row r="44" spans="1:48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</row>
    <row r="45" spans="1:48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</row>
    <row r="46" spans="1:48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</row>
    <row r="47" spans="1:48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</row>
    <row r="48" spans="1:48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</row>
    <row r="49" spans="1:48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</row>
    <row r="50" spans="1:48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</row>
    <row r="51" spans="1:48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</row>
    <row r="52" spans="1:48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</row>
    <row r="53" spans="1:48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</row>
    <row r="54" spans="1:48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</row>
    <row r="55" spans="1:48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</row>
    <row r="56" spans="1:48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</row>
    <row r="57" spans="1:48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</row>
    <row r="58" spans="1:48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</row>
    <row r="59" spans="1:48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</row>
    <row r="60" spans="1:48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</row>
    <row r="61" spans="1:48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</row>
    <row r="62" spans="1:48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</row>
    <row r="63" spans="1:48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</row>
    <row r="64" spans="1:48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</row>
    <row r="65" spans="1:48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</row>
    <row r="66" spans="1:48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</row>
    <row r="67" spans="1:48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</row>
    <row r="68" spans="1:48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</row>
    <row r="69" spans="1:48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</row>
    <row r="70" spans="1:48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</row>
    <row r="71" spans="1:48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</row>
    <row r="72" spans="1:48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</row>
    <row r="73" spans="1:48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</row>
    <row r="74" spans="1:48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</row>
    <row r="75" spans="1:48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</row>
    <row r="76" spans="1:48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</row>
    <row r="77" spans="1:48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</row>
    <row r="78" spans="1:48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</row>
    <row r="79" spans="1:48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</row>
    <row r="80" spans="1:48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</row>
    <row r="81" spans="1:48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</row>
    <row r="82" spans="1:48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</row>
    <row r="83" spans="1:48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</row>
    <row r="84" spans="1:48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</row>
    <row r="85" spans="1:48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</row>
    <row r="86" spans="1:48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</row>
    <row r="87" spans="1:48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</row>
    <row r="88" spans="1:48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</row>
    <row r="89" spans="1:48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</row>
    <row r="90" spans="1:48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</row>
    <row r="91" spans="1:48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</row>
    <row r="92" spans="1:48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</row>
    <row r="93" spans="1:48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</row>
    <row r="94" spans="1:48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</row>
    <row r="95" spans="1:48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</row>
    <row r="96" spans="1:48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</row>
    <row r="97" spans="1:48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</row>
    <row r="98" spans="1:48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</row>
    <row r="99" spans="1:48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</row>
    <row r="100" spans="1:48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</row>
    <row r="101" spans="1:48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</row>
    <row r="102" spans="1:48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</row>
    <row r="103" spans="1:48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</row>
    <row r="104" spans="1:48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</row>
    <row r="105" spans="1:48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</row>
    <row r="106" spans="1:48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</row>
    <row r="107" spans="1:48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</row>
    <row r="108" spans="1:48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</row>
    <row r="109" spans="1:48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</row>
    <row r="110" spans="1:48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</row>
    <row r="111" spans="1:48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</row>
    <row r="112" spans="1:48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</row>
    <row r="113" spans="1:48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</row>
    <row r="114" spans="1:48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</row>
    <row r="115" spans="1:48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</row>
    <row r="116" spans="1:48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</row>
    <row r="117" spans="1:48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</row>
    <row r="118" spans="1:48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</row>
    <row r="119" spans="1:48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</row>
    <row r="120" spans="1:48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</row>
    <row r="121" spans="1:48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</row>
    <row r="122" spans="1:48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</row>
    <row r="123" spans="1:48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</row>
    <row r="124" spans="1:48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</row>
    <row r="125" spans="1:48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</row>
    <row r="126" spans="1:48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</row>
    <row r="127" spans="1:48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</row>
    <row r="128" spans="1:48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</row>
    <row r="129" spans="1:48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</row>
    <row r="130" spans="1:48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</row>
    <row r="131" spans="1:48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</row>
    <row r="132" spans="1:48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</row>
    <row r="133" spans="1:48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</row>
    <row r="134" spans="1:48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</row>
    <row r="135" spans="1:48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</row>
    <row r="136" spans="1:48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</row>
    <row r="137" spans="1:48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</row>
    <row r="138" spans="1:48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</row>
    <row r="139" spans="1:48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</row>
    <row r="140" spans="1:48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</row>
    <row r="141" spans="1:48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</row>
    <row r="142" spans="1:48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</row>
    <row r="143" spans="1:48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</row>
    <row r="144" spans="1:48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</row>
    <row r="145" spans="1:48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</row>
    <row r="146" spans="1:48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</row>
    <row r="147" spans="1:48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</row>
    <row r="148" spans="1:48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</row>
    <row r="149" spans="1:48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</row>
    <row r="150" spans="1:48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</row>
    <row r="151" spans="1:48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</row>
    <row r="152" spans="1:48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</row>
    <row r="153" spans="1:48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</row>
    <row r="154" spans="1:48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</row>
    <row r="155" spans="1:48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</row>
    <row r="156" spans="1:48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</row>
    <row r="157" spans="1:48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</row>
    <row r="158" spans="1:48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</row>
    <row r="159" spans="1:48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</row>
  </sheetData>
  <mergeCells count="33">
    <mergeCell ref="AM3:AN3"/>
    <mergeCell ref="AO3:AP3"/>
    <mergeCell ref="AQ3:AR3"/>
    <mergeCell ref="A1:A4"/>
    <mergeCell ref="B1:B4"/>
    <mergeCell ref="C1:C4"/>
    <mergeCell ref="O3:P3"/>
    <mergeCell ref="Q3:R3"/>
    <mergeCell ref="E3:F3"/>
    <mergeCell ref="G3:H3"/>
    <mergeCell ref="I3:J3"/>
    <mergeCell ref="K3:L3"/>
    <mergeCell ref="M3:N3"/>
    <mergeCell ref="E1:N1"/>
    <mergeCell ref="O1:X1"/>
    <mergeCell ref="E2:N2"/>
    <mergeCell ref="O2:X2"/>
    <mergeCell ref="S3:T3"/>
    <mergeCell ref="U3:V3"/>
    <mergeCell ref="W3:X3"/>
    <mergeCell ref="Y1:AH1"/>
    <mergeCell ref="AI1:AR1"/>
    <mergeCell ref="Y2:AH2"/>
    <mergeCell ref="AI2:AR2"/>
    <mergeCell ref="Y3:Z3"/>
    <mergeCell ref="AA3:AB3"/>
    <mergeCell ref="AC3:AD3"/>
    <mergeCell ref="AE3:AF3"/>
    <mergeCell ref="AG3:AH3"/>
    <mergeCell ref="AI3:AJ3"/>
    <mergeCell ref="AK3:AL3"/>
    <mergeCell ref="AS2:AU3"/>
    <mergeCell ref="AS1:AU1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E670B-6A3C-456B-9465-C571A933EB46}">
  <dimension ref="A1:AU159"/>
  <sheetViews>
    <sheetView zoomScale="145" zoomScaleNormal="145" workbookViewId="0">
      <selection activeCell="AH4" sqref="AH4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7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21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22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23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24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7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7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7" s="2" customFormat="1" ht="15" customHeight="1" x14ac:dyDescent="0.25">
      <c r="A4" s="178"/>
      <c r="B4" s="228"/>
      <c r="C4" s="233"/>
      <c r="D4" s="78" t="s">
        <v>139</v>
      </c>
      <c r="E4" s="226" t="s">
        <v>225</v>
      </c>
      <c r="F4" s="226" t="s">
        <v>226</v>
      </c>
      <c r="G4" s="226" t="s">
        <v>227</v>
      </c>
      <c r="H4" s="226" t="s">
        <v>228</v>
      </c>
      <c r="I4" s="226"/>
      <c r="J4" s="226"/>
      <c r="K4" s="226"/>
      <c r="L4" s="226"/>
      <c r="M4" s="226"/>
      <c r="N4" s="226"/>
      <c r="O4" s="226" t="s">
        <v>229</v>
      </c>
      <c r="P4" s="226" t="s">
        <v>230</v>
      </c>
      <c r="Q4" s="226" t="s">
        <v>232</v>
      </c>
      <c r="R4" s="226" t="s">
        <v>233</v>
      </c>
      <c r="S4" s="226"/>
      <c r="T4" s="226"/>
      <c r="U4" s="226"/>
      <c r="V4" s="226"/>
      <c r="W4" s="226"/>
      <c r="X4" s="226"/>
      <c r="Y4" s="226" t="s">
        <v>234</v>
      </c>
      <c r="Z4" s="226" t="s">
        <v>235</v>
      </c>
      <c r="AA4" s="226" t="s">
        <v>236</v>
      </c>
      <c r="AB4" s="226" t="s">
        <v>237</v>
      </c>
      <c r="AC4" s="226"/>
      <c r="AD4" s="226"/>
      <c r="AE4" s="226"/>
      <c r="AF4" s="226"/>
      <c r="AG4" s="226"/>
      <c r="AH4" s="226"/>
      <c r="AI4" s="226" t="s">
        <v>238</v>
      </c>
      <c r="AJ4" s="226" t="s">
        <v>239</v>
      </c>
      <c r="AK4" s="226" t="s">
        <v>240</v>
      </c>
      <c r="AL4" s="226" t="s">
        <v>241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7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</row>
    <row r="6" spans="1:47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</row>
    <row r="7" spans="1:47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</row>
    <row r="8" spans="1:47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</row>
    <row r="9" spans="1:47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</row>
    <row r="10" spans="1:47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</row>
    <row r="11" spans="1:47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</row>
    <row r="12" spans="1:47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</row>
    <row r="13" spans="1:47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</row>
    <row r="14" spans="1:47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</row>
    <row r="15" spans="1:47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</row>
    <row r="16" spans="1:47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</row>
    <row r="17" spans="1:47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</row>
    <row r="18" spans="1:47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</row>
    <row r="19" spans="1:47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</row>
    <row r="20" spans="1:47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</row>
    <row r="21" spans="1:47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</row>
    <row r="22" spans="1:47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</row>
    <row r="23" spans="1:47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</row>
    <row r="24" spans="1:47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</row>
    <row r="25" spans="1:47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</row>
    <row r="26" spans="1:47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</row>
    <row r="27" spans="1:47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</row>
    <row r="28" spans="1:47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</row>
    <row r="29" spans="1:47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</row>
    <row r="30" spans="1:47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</row>
    <row r="31" spans="1:47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</row>
    <row r="32" spans="1:47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</row>
    <row r="33" spans="1:47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</row>
    <row r="34" spans="1:47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</row>
    <row r="35" spans="1:47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</row>
    <row r="36" spans="1:47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</row>
    <row r="37" spans="1:47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</row>
    <row r="38" spans="1:47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</row>
    <row r="39" spans="1:47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</row>
    <row r="40" spans="1:47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</row>
    <row r="41" spans="1:47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</row>
    <row r="42" spans="1:47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</row>
    <row r="43" spans="1:47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</row>
    <row r="44" spans="1:47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</row>
    <row r="45" spans="1:47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</row>
    <row r="46" spans="1:47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</row>
    <row r="47" spans="1:47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</row>
    <row r="48" spans="1:47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</row>
    <row r="49" spans="1:47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</row>
    <row r="50" spans="1:47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</row>
    <row r="51" spans="1:47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</row>
    <row r="52" spans="1:47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</row>
    <row r="53" spans="1:47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</row>
    <row r="54" spans="1:47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</row>
    <row r="55" spans="1:47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</row>
    <row r="56" spans="1:47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</row>
    <row r="57" spans="1:47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</row>
    <row r="58" spans="1:47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</row>
    <row r="59" spans="1:47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</row>
    <row r="60" spans="1:47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</row>
    <row r="61" spans="1:47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</row>
    <row r="62" spans="1:47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</row>
    <row r="63" spans="1:47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</row>
    <row r="64" spans="1:47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</row>
    <row r="65" spans="1:47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</row>
    <row r="66" spans="1:47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</row>
    <row r="67" spans="1:47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</row>
    <row r="68" spans="1:47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</row>
    <row r="69" spans="1:47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</row>
    <row r="70" spans="1:47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</row>
    <row r="71" spans="1:47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</row>
    <row r="72" spans="1:47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</row>
    <row r="73" spans="1:47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</row>
    <row r="74" spans="1:47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</row>
    <row r="75" spans="1:47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</row>
    <row r="76" spans="1:47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</row>
    <row r="77" spans="1:47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</row>
    <row r="78" spans="1:47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</row>
    <row r="79" spans="1:47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</row>
    <row r="80" spans="1:47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</row>
    <row r="81" spans="1:47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</row>
    <row r="82" spans="1:47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</row>
    <row r="83" spans="1:47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</row>
    <row r="84" spans="1:47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</row>
    <row r="85" spans="1:47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</row>
    <row r="86" spans="1:47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</row>
    <row r="87" spans="1:47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</row>
    <row r="88" spans="1:47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</row>
    <row r="89" spans="1:47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</row>
    <row r="90" spans="1:47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1:47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1:47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  <row r="99" spans="1:47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</row>
    <row r="100" spans="1:47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</row>
    <row r="101" spans="1:47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</row>
    <row r="102" spans="1:47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</row>
    <row r="103" spans="1:47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</row>
    <row r="104" spans="1:47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</row>
    <row r="105" spans="1:47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</row>
    <row r="106" spans="1:47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</row>
    <row r="107" spans="1:47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</row>
    <row r="108" spans="1:47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</row>
    <row r="109" spans="1:47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</row>
    <row r="110" spans="1:47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</row>
    <row r="111" spans="1:47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</row>
    <row r="112" spans="1:47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</row>
    <row r="113" spans="1:47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</row>
    <row r="114" spans="1:47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</row>
    <row r="115" spans="1:47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</row>
    <row r="116" spans="1:47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</row>
    <row r="117" spans="1:47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</row>
    <row r="118" spans="1:47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</row>
    <row r="119" spans="1:47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</row>
    <row r="120" spans="1:47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</row>
    <row r="121" spans="1:47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</row>
    <row r="122" spans="1:47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</row>
    <row r="123" spans="1:47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</row>
    <row r="124" spans="1:47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</row>
    <row r="125" spans="1:47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</row>
    <row r="126" spans="1:47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</row>
    <row r="127" spans="1:47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</row>
    <row r="128" spans="1:47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</row>
    <row r="129" spans="1:47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</row>
    <row r="130" spans="1:47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</row>
    <row r="131" spans="1:47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</row>
    <row r="132" spans="1:47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</row>
    <row r="133" spans="1:47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</row>
    <row r="134" spans="1:47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</row>
    <row r="135" spans="1:47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</row>
    <row r="136" spans="1:47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</row>
    <row r="137" spans="1:47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</row>
    <row r="138" spans="1:47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</row>
    <row r="139" spans="1:47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</row>
    <row r="140" spans="1:47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</row>
    <row r="141" spans="1:47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</row>
    <row r="142" spans="1:47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</row>
    <row r="143" spans="1:47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</row>
    <row r="144" spans="1:47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</row>
    <row r="145" spans="1:47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</row>
    <row r="146" spans="1:47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</row>
    <row r="147" spans="1:47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</row>
    <row r="148" spans="1:47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</row>
    <row r="149" spans="1:47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</row>
    <row r="150" spans="1:47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</row>
    <row r="151" spans="1:47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</row>
    <row r="152" spans="1:47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</row>
    <row r="153" spans="1:47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</row>
    <row r="154" spans="1:47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</row>
    <row r="155" spans="1:47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</row>
    <row r="156" spans="1:47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</row>
    <row r="157" spans="1:47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</row>
    <row r="158" spans="1:47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</row>
    <row r="159" spans="1:47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</row>
  </sheetData>
  <mergeCells count="33">
    <mergeCell ref="Y1:AH1"/>
    <mergeCell ref="E2:N2"/>
    <mergeCell ref="O2:X2"/>
    <mergeCell ref="Y2:AH2"/>
    <mergeCell ref="E3:F3"/>
    <mergeCell ref="A1:A4"/>
    <mergeCell ref="B1:B4"/>
    <mergeCell ref="C1:C4"/>
    <mergeCell ref="E1:N1"/>
    <mergeCell ref="O1:X1"/>
    <mergeCell ref="AQ3:AR3"/>
    <mergeCell ref="AI1:AR1"/>
    <mergeCell ref="AS1:AU1"/>
    <mergeCell ref="Q3:R3"/>
    <mergeCell ref="AI2:AR2"/>
    <mergeCell ref="AS2:AU3"/>
    <mergeCell ref="G3:H3"/>
    <mergeCell ref="I3:J3"/>
    <mergeCell ref="K3:L3"/>
    <mergeCell ref="M3:N3"/>
    <mergeCell ref="O3:P3"/>
    <mergeCell ref="AO3:AP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4A458-F5B7-4AA4-A6D7-D85B44B2573F}">
  <dimension ref="A1:AU159"/>
  <sheetViews>
    <sheetView zoomScale="145" zoomScaleNormal="145" workbookViewId="0">
      <selection activeCell="AM4" sqref="AM4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7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25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26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27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28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7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7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7" s="2" customFormat="1" ht="15" customHeight="1" x14ac:dyDescent="0.25">
      <c r="A4" s="178"/>
      <c r="B4" s="228"/>
      <c r="C4" s="233"/>
      <c r="D4" s="78" t="s">
        <v>139</v>
      </c>
      <c r="E4" s="226" t="s">
        <v>231</v>
      </c>
      <c r="F4" s="226" t="s">
        <v>242</v>
      </c>
      <c r="G4" s="226" t="s">
        <v>243</v>
      </c>
      <c r="H4" s="226" t="s">
        <v>244</v>
      </c>
      <c r="I4" s="226"/>
      <c r="J4" s="226"/>
      <c r="K4" s="226"/>
      <c r="L4" s="226"/>
      <c r="M4" s="226"/>
      <c r="N4" s="226"/>
      <c r="O4" s="226" t="s">
        <v>245</v>
      </c>
      <c r="P4" s="226" t="s">
        <v>246</v>
      </c>
      <c r="Q4" s="226" t="s">
        <v>247</v>
      </c>
      <c r="R4" s="226" t="s">
        <v>248</v>
      </c>
      <c r="S4" s="226"/>
      <c r="T4" s="226"/>
      <c r="U4" s="226"/>
      <c r="V4" s="226"/>
      <c r="W4" s="226"/>
      <c r="X4" s="226"/>
      <c r="Y4" s="226" t="s">
        <v>249</v>
      </c>
      <c r="Z4" s="226" t="s">
        <v>250</v>
      </c>
      <c r="AA4" s="226" t="s">
        <v>302</v>
      </c>
      <c r="AB4" s="226" t="s">
        <v>251</v>
      </c>
      <c r="AC4" s="226"/>
      <c r="AD4" s="226"/>
      <c r="AE4" s="226"/>
      <c r="AF4" s="226"/>
      <c r="AG4" s="226"/>
      <c r="AH4" s="226"/>
      <c r="AI4" s="226" t="s">
        <v>252</v>
      </c>
      <c r="AJ4" s="226" t="s">
        <v>253</v>
      </c>
      <c r="AK4" s="226" t="s">
        <v>254</v>
      </c>
      <c r="AL4" s="226" t="s">
        <v>255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7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</row>
    <row r="6" spans="1:47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</row>
    <row r="7" spans="1:47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</row>
    <row r="8" spans="1:47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</row>
    <row r="9" spans="1:47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</row>
    <row r="10" spans="1:47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</row>
    <row r="11" spans="1:47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</row>
    <row r="12" spans="1:47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</row>
    <row r="13" spans="1:47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</row>
    <row r="14" spans="1:47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</row>
    <row r="15" spans="1:47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</row>
    <row r="16" spans="1:47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</row>
    <row r="17" spans="1:47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</row>
    <row r="18" spans="1:47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</row>
    <row r="19" spans="1:47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</row>
    <row r="20" spans="1:47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</row>
    <row r="21" spans="1:47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</row>
    <row r="22" spans="1:47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</row>
    <row r="23" spans="1:47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</row>
    <row r="24" spans="1:47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</row>
    <row r="25" spans="1:47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</row>
    <row r="26" spans="1:47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</row>
    <row r="27" spans="1:47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</row>
    <row r="28" spans="1:47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</row>
    <row r="29" spans="1:47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</row>
    <row r="30" spans="1:47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</row>
    <row r="31" spans="1:47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</row>
    <row r="32" spans="1:47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</row>
    <row r="33" spans="1:47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</row>
    <row r="34" spans="1:47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</row>
    <row r="35" spans="1:47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</row>
    <row r="36" spans="1:47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</row>
    <row r="37" spans="1:47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</row>
    <row r="38" spans="1:47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</row>
    <row r="39" spans="1:47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</row>
    <row r="40" spans="1:47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</row>
    <row r="41" spans="1:47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</row>
    <row r="42" spans="1:47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</row>
    <row r="43" spans="1:47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</row>
    <row r="44" spans="1:47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</row>
    <row r="45" spans="1:47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</row>
    <row r="46" spans="1:47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</row>
    <row r="47" spans="1:47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</row>
    <row r="48" spans="1:47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</row>
    <row r="49" spans="1:47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</row>
    <row r="50" spans="1:47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</row>
    <row r="51" spans="1:47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</row>
    <row r="52" spans="1:47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</row>
    <row r="53" spans="1:47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</row>
    <row r="54" spans="1:47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</row>
    <row r="55" spans="1:47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</row>
    <row r="56" spans="1:47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</row>
    <row r="57" spans="1:47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</row>
    <row r="58" spans="1:47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</row>
    <row r="59" spans="1:47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</row>
    <row r="60" spans="1:47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</row>
    <row r="61" spans="1:47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</row>
    <row r="62" spans="1:47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</row>
    <row r="63" spans="1:47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</row>
    <row r="64" spans="1:47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</row>
    <row r="65" spans="1:47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</row>
    <row r="66" spans="1:47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</row>
    <row r="67" spans="1:47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</row>
    <row r="68" spans="1:47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</row>
    <row r="69" spans="1:47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</row>
    <row r="70" spans="1:47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</row>
    <row r="71" spans="1:47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</row>
    <row r="72" spans="1:47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</row>
    <row r="73" spans="1:47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</row>
    <row r="74" spans="1:47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</row>
    <row r="75" spans="1:47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</row>
    <row r="76" spans="1:47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</row>
    <row r="77" spans="1:47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</row>
    <row r="78" spans="1:47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</row>
    <row r="79" spans="1:47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</row>
    <row r="80" spans="1:47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</row>
    <row r="81" spans="1:47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</row>
    <row r="82" spans="1:47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</row>
    <row r="83" spans="1:47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</row>
    <row r="84" spans="1:47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</row>
    <row r="85" spans="1:47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</row>
    <row r="86" spans="1:47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</row>
    <row r="87" spans="1:47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</row>
    <row r="88" spans="1:47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</row>
    <row r="89" spans="1:47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</row>
    <row r="90" spans="1:47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</row>
    <row r="91" spans="1:47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</row>
    <row r="92" spans="1:47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</row>
    <row r="93" spans="1:47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</row>
    <row r="94" spans="1:47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</row>
    <row r="95" spans="1:47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</row>
    <row r="96" spans="1:47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</row>
    <row r="97" spans="1:47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</row>
    <row r="98" spans="1:47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</row>
    <row r="99" spans="1:47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</row>
    <row r="100" spans="1:47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</row>
    <row r="101" spans="1:47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</row>
    <row r="102" spans="1:47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</row>
    <row r="103" spans="1:47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</row>
    <row r="104" spans="1:47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</row>
    <row r="105" spans="1:47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</row>
    <row r="106" spans="1:47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</row>
    <row r="107" spans="1:47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</row>
    <row r="108" spans="1:47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</row>
    <row r="109" spans="1:47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</row>
    <row r="110" spans="1:47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</row>
    <row r="111" spans="1:47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</row>
    <row r="112" spans="1:47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</row>
    <row r="113" spans="1:47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</row>
    <row r="114" spans="1:47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</row>
    <row r="115" spans="1:47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</row>
    <row r="116" spans="1:47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</row>
    <row r="117" spans="1:47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</row>
    <row r="118" spans="1:47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</row>
    <row r="119" spans="1:47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</row>
    <row r="120" spans="1:47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</row>
    <row r="121" spans="1:47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</row>
    <row r="122" spans="1:47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</row>
    <row r="123" spans="1:47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</row>
    <row r="124" spans="1:47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</row>
    <row r="125" spans="1:47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</row>
    <row r="126" spans="1:47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</row>
    <row r="127" spans="1:47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</row>
    <row r="128" spans="1:47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</row>
    <row r="129" spans="1:47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</row>
    <row r="130" spans="1:47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</row>
    <row r="131" spans="1:47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</row>
    <row r="132" spans="1:47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</row>
    <row r="133" spans="1:47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</row>
    <row r="134" spans="1:47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</row>
    <row r="135" spans="1:47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</row>
    <row r="136" spans="1:47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</row>
    <row r="137" spans="1:47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</row>
    <row r="138" spans="1:47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</row>
    <row r="139" spans="1:47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</row>
    <row r="140" spans="1:47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</row>
    <row r="141" spans="1:47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</row>
    <row r="142" spans="1:47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</row>
    <row r="143" spans="1:47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</row>
    <row r="144" spans="1:47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</row>
    <row r="145" spans="1:47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</row>
    <row r="146" spans="1:47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</row>
    <row r="147" spans="1:47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</row>
    <row r="148" spans="1:47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</row>
    <row r="149" spans="1:47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</row>
    <row r="150" spans="1:47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</row>
    <row r="151" spans="1:47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</row>
    <row r="152" spans="1:47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</row>
    <row r="153" spans="1:47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</row>
    <row r="154" spans="1:47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</row>
    <row r="155" spans="1:47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</row>
    <row r="156" spans="1:47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</row>
    <row r="157" spans="1:47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</row>
    <row r="158" spans="1:47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</row>
    <row r="159" spans="1:47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</row>
  </sheetData>
  <mergeCells count="33">
    <mergeCell ref="Y1:AH1"/>
    <mergeCell ref="E2:N2"/>
    <mergeCell ref="O2:X2"/>
    <mergeCell ref="Y2:AH2"/>
    <mergeCell ref="E3:F3"/>
    <mergeCell ref="A1:A4"/>
    <mergeCell ref="B1:B4"/>
    <mergeCell ref="C1:C4"/>
    <mergeCell ref="E1:N1"/>
    <mergeCell ref="O1:X1"/>
    <mergeCell ref="AQ3:AR3"/>
    <mergeCell ref="AI1:AR1"/>
    <mergeCell ref="AS1:AU1"/>
    <mergeCell ref="Q3:R3"/>
    <mergeCell ref="AI2:AR2"/>
    <mergeCell ref="AS2:AU3"/>
    <mergeCell ref="G3:H3"/>
    <mergeCell ref="I3:J3"/>
    <mergeCell ref="K3:L3"/>
    <mergeCell ref="M3:N3"/>
    <mergeCell ref="O3:P3"/>
    <mergeCell ref="AO3:AP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</mergeCells>
  <phoneticPr fontId="34" type="noConversion"/>
  <pageMargins left="0.7" right="0.7" top="0.75" bottom="0.75" header="0.3" footer="0.3"/>
  <pageSetup paperSize="9" scale="91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29B3-E9E8-4262-BB2C-DF37309B957C}">
  <dimension ref="A1:AW159"/>
  <sheetViews>
    <sheetView zoomScale="145" zoomScaleNormal="145" workbookViewId="0">
      <selection activeCell="AM4" sqref="AM4"/>
    </sheetView>
  </sheetViews>
  <sheetFormatPr defaultColWidth="8.625" defaultRowHeight="17.25" x14ac:dyDescent="0.4"/>
  <cols>
    <col min="1" max="1" width="3.5" style="28" customWidth="1"/>
    <col min="2" max="2" width="5.5" style="28" customWidth="1"/>
    <col min="3" max="3" width="15.125" style="28" customWidth="1"/>
    <col min="4" max="4" width="4.625" style="28" customWidth="1"/>
    <col min="5" max="44" width="1.5" style="28" customWidth="1"/>
    <col min="45" max="47" width="3.5" style="28" customWidth="1"/>
    <col min="48" max="16384" width="8.625" style="4"/>
  </cols>
  <sheetData>
    <row r="1" spans="1:49" s="2" customFormat="1" ht="21.75" customHeight="1" x14ac:dyDescent="0.5">
      <c r="A1" s="177" t="s">
        <v>29</v>
      </c>
      <c r="B1" s="227" t="s">
        <v>43</v>
      </c>
      <c r="C1" s="232" t="s">
        <v>48</v>
      </c>
      <c r="D1" s="77" t="s">
        <v>79</v>
      </c>
      <c r="E1" s="183">
        <v>29</v>
      </c>
      <c r="F1" s="184"/>
      <c r="G1" s="184"/>
      <c r="H1" s="184"/>
      <c r="I1" s="184"/>
      <c r="J1" s="184"/>
      <c r="K1" s="184"/>
      <c r="L1" s="184"/>
      <c r="M1" s="184"/>
      <c r="N1" s="185"/>
      <c r="O1" s="183">
        <v>30</v>
      </c>
      <c r="P1" s="184"/>
      <c r="Q1" s="184"/>
      <c r="R1" s="184"/>
      <c r="S1" s="184"/>
      <c r="T1" s="184"/>
      <c r="U1" s="184"/>
      <c r="V1" s="184"/>
      <c r="W1" s="184"/>
      <c r="X1" s="185"/>
      <c r="Y1" s="183">
        <v>31</v>
      </c>
      <c r="Z1" s="184"/>
      <c r="AA1" s="184"/>
      <c r="AB1" s="184"/>
      <c r="AC1" s="184"/>
      <c r="AD1" s="184"/>
      <c r="AE1" s="184"/>
      <c r="AF1" s="184"/>
      <c r="AG1" s="184"/>
      <c r="AH1" s="185"/>
      <c r="AI1" s="183">
        <v>32</v>
      </c>
      <c r="AJ1" s="184"/>
      <c r="AK1" s="184"/>
      <c r="AL1" s="184"/>
      <c r="AM1" s="184"/>
      <c r="AN1" s="184"/>
      <c r="AO1" s="184"/>
      <c r="AP1" s="184"/>
      <c r="AQ1" s="184"/>
      <c r="AR1" s="185"/>
      <c r="AS1" s="165" t="s">
        <v>49</v>
      </c>
      <c r="AT1" s="165"/>
      <c r="AU1" s="165"/>
    </row>
    <row r="2" spans="1:49" s="2" customFormat="1" ht="15.6" customHeight="1" x14ac:dyDescent="0.5">
      <c r="A2" s="178"/>
      <c r="B2" s="228"/>
      <c r="C2" s="233"/>
      <c r="D2" s="77" t="s">
        <v>25</v>
      </c>
      <c r="E2" s="181"/>
      <c r="F2" s="186"/>
      <c r="G2" s="186"/>
      <c r="H2" s="186"/>
      <c r="I2" s="186"/>
      <c r="J2" s="186"/>
      <c r="K2" s="186"/>
      <c r="L2" s="186"/>
      <c r="M2" s="186"/>
      <c r="N2" s="182"/>
      <c r="O2" s="170"/>
      <c r="P2" s="171"/>
      <c r="Q2" s="171"/>
      <c r="R2" s="171"/>
      <c r="S2" s="171"/>
      <c r="T2" s="171"/>
      <c r="U2" s="171"/>
      <c r="V2" s="171"/>
      <c r="W2" s="171"/>
      <c r="X2" s="172"/>
      <c r="Y2" s="170"/>
      <c r="Z2" s="171"/>
      <c r="AA2" s="171"/>
      <c r="AB2" s="171"/>
      <c r="AC2" s="171"/>
      <c r="AD2" s="171"/>
      <c r="AE2" s="171"/>
      <c r="AF2" s="171"/>
      <c r="AG2" s="171"/>
      <c r="AH2" s="172"/>
      <c r="AI2" s="170"/>
      <c r="AJ2" s="171"/>
      <c r="AK2" s="171"/>
      <c r="AL2" s="171"/>
      <c r="AM2" s="171"/>
      <c r="AN2" s="171"/>
      <c r="AO2" s="171"/>
      <c r="AP2" s="171"/>
      <c r="AQ2" s="171"/>
      <c r="AR2" s="172"/>
      <c r="AS2" s="166">
        <f>COUNTA(E4:AR4)</f>
        <v>16</v>
      </c>
      <c r="AT2" s="166"/>
      <c r="AU2" s="166"/>
    </row>
    <row r="3" spans="1:49" s="2" customFormat="1" ht="15" customHeight="1" x14ac:dyDescent="0.25">
      <c r="A3" s="178"/>
      <c r="B3" s="228"/>
      <c r="C3" s="233"/>
      <c r="D3" s="77" t="s">
        <v>24</v>
      </c>
      <c r="E3" s="219"/>
      <c r="F3" s="220"/>
      <c r="G3" s="219"/>
      <c r="H3" s="220"/>
      <c r="I3" s="219"/>
      <c r="J3" s="220"/>
      <c r="K3" s="217"/>
      <c r="L3" s="218"/>
      <c r="M3" s="217"/>
      <c r="N3" s="218"/>
      <c r="O3" s="217"/>
      <c r="P3" s="218"/>
      <c r="Q3" s="217"/>
      <c r="R3" s="218"/>
      <c r="S3" s="217"/>
      <c r="T3" s="218"/>
      <c r="U3" s="217"/>
      <c r="V3" s="218"/>
      <c r="W3" s="217"/>
      <c r="X3" s="218"/>
      <c r="Y3" s="217"/>
      <c r="Z3" s="218"/>
      <c r="AA3" s="217"/>
      <c r="AB3" s="218"/>
      <c r="AC3" s="217"/>
      <c r="AD3" s="218"/>
      <c r="AE3" s="217"/>
      <c r="AF3" s="218"/>
      <c r="AG3" s="217"/>
      <c r="AH3" s="218"/>
      <c r="AI3" s="217"/>
      <c r="AJ3" s="218"/>
      <c r="AK3" s="217"/>
      <c r="AL3" s="218"/>
      <c r="AM3" s="217"/>
      <c r="AN3" s="218"/>
      <c r="AO3" s="217"/>
      <c r="AP3" s="218"/>
      <c r="AQ3" s="217"/>
      <c r="AR3" s="218"/>
      <c r="AS3" s="166"/>
      <c r="AT3" s="166"/>
      <c r="AU3" s="166"/>
    </row>
    <row r="4" spans="1:49" s="2" customFormat="1" ht="15" customHeight="1" x14ac:dyDescent="0.25">
      <c r="A4" s="178"/>
      <c r="B4" s="228"/>
      <c r="C4" s="233"/>
      <c r="D4" s="78" t="s">
        <v>139</v>
      </c>
      <c r="E4" s="226" t="s">
        <v>256</v>
      </c>
      <c r="F4" s="226" t="s">
        <v>257</v>
      </c>
      <c r="G4" s="226" t="s">
        <v>258</v>
      </c>
      <c r="H4" s="226" t="s">
        <v>259</v>
      </c>
      <c r="I4" s="226"/>
      <c r="J4" s="226"/>
      <c r="K4" s="226"/>
      <c r="L4" s="226"/>
      <c r="M4" s="226"/>
      <c r="N4" s="226"/>
      <c r="O4" s="226" t="s">
        <v>260</v>
      </c>
      <c r="P4" s="226" t="s">
        <v>261</v>
      </c>
      <c r="Q4" s="226" t="s">
        <v>262</v>
      </c>
      <c r="R4" s="226" t="s">
        <v>263</v>
      </c>
      <c r="S4" s="226"/>
      <c r="T4" s="226"/>
      <c r="U4" s="226"/>
      <c r="V4" s="226"/>
      <c r="W4" s="226"/>
      <c r="X4" s="226"/>
      <c r="Y4" s="226" t="s">
        <v>264</v>
      </c>
      <c r="Z4" s="226" t="s">
        <v>265</v>
      </c>
      <c r="AA4" s="226" t="s">
        <v>266</v>
      </c>
      <c r="AB4" s="226" t="s">
        <v>267</v>
      </c>
      <c r="AC4" s="226"/>
      <c r="AD4" s="226"/>
      <c r="AE4" s="226"/>
      <c r="AF4" s="226"/>
      <c r="AG4" s="226"/>
      <c r="AH4" s="226"/>
      <c r="AI4" s="226" t="s">
        <v>268</v>
      </c>
      <c r="AJ4" s="226" t="s">
        <v>269</v>
      </c>
      <c r="AK4" s="226" t="s">
        <v>270</v>
      </c>
      <c r="AL4" s="226" t="s">
        <v>271</v>
      </c>
      <c r="AM4" s="226"/>
      <c r="AN4" s="226"/>
      <c r="AO4" s="226"/>
      <c r="AP4" s="226"/>
      <c r="AQ4" s="226"/>
      <c r="AR4" s="226"/>
      <c r="AS4" s="108" t="s">
        <v>50</v>
      </c>
      <c r="AT4" s="107" t="s">
        <v>51</v>
      </c>
      <c r="AU4" s="109" t="s">
        <v>52</v>
      </c>
    </row>
    <row r="5" spans="1:49" ht="12" customHeight="1" x14ac:dyDescent="0.2">
      <c r="A5" s="32">
        <f>IF('1-4'!A5&lt;&gt;"", '1-4'!A5, "")</f>
        <v>1</v>
      </c>
      <c r="B5" s="32">
        <f>IF('1-4'!A5&lt;&gt;"", '1-4'!B5, "")</f>
        <v>69001</v>
      </c>
      <c r="C5" s="234" t="str">
        <f>IF('1-4'!A5&lt;&gt;"", '1-4'!C5, "")</f>
        <v>เด็กชายกฤษฎา มั่งคั่ง</v>
      </c>
      <c r="D5" s="20"/>
      <c r="E5" s="221" t="s">
        <v>82</v>
      </c>
      <c r="F5" s="221" t="s">
        <v>82</v>
      </c>
      <c r="G5" s="221" t="s">
        <v>82</v>
      </c>
      <c r="H5" s="221" t="s">
        <v>82</v>
      </c>
      <c r="I5" s="223"/>
      <c r="J5" s="223"/>
      <c r="K5" s="223"/>
      <c r="L5" s="223"/>
      <c r="M5" s="223"/>
      <c r="N5" s="223"/>
      <c r="O5" s="221" t="s">
        <v>82</v>
      </c>
      <c r="P5" s="221" t="s">
        <v>82</v>
      </c>
      <c r="Q5" s="221" t="s">
        <v>82</v>
      </c>
      <c r="R5" s="221" t="s">
        <v>82</v>
      </c>
      <c r="S5" s="223"/>
      <c r="T5" s="223"/>
      <c r="U5" s="223"/>
      <c r="V5" s="222"/>
      <c r="W5" s="222"/>
      <c r="X5" s="222"/>
      <c r="Y5" s="221" t="s">
        <v>82</v>
      </c>
      <c r="Z5" s="221" t="s">
        <v>82</v>
      </c>
      <c r="AA5" s="221" t="s">
        <v>82</v>
      </c>
      <c r="AB5" s="221" t="s">
        <v>82</v>
      </c>
      <c r="AC5" s="222"/>
      <c r="AD5" s="222"/>
      <c r="AE5" s="222"/>
      <c r="AF5" s="222"/>
      <c r="AG5" s="222"/>
      <c r="AH5" s="222"/>
      <c r="AI5" s="221" t="s">
        <v>82</v>
      </c>
      <c r="AJ5" s="221" t="s">
        <v>82</v>
      </c>
      <c r="AK5" s="221" t="s">
        <v>82</v>
      </c>
      <c r="AL5" s="221" t="s">
        <v>82</v>
      </c>
      <c r="AM5" s="222"/>
      <c r="AN5" s="222"/>
      <c r="AO5" s="222"/>
      <c r="AP5" s="222"/>
      <c r="AQ5" s="222"/>
      <c r="AR5" s="222"/>
      <c r="AS5" s="106">
        <f>IF('1-4'!A5:A49="","",COUNTIF(E5:AR5,"/"))</f>
        <v>16</v>
      </c>
      <c r="AT5" s="106">
        <f>IF('1-4'!A5:A49="","",COUNTIF(E5:AR5,"ล"))</f>
        <v>0</v>
      </c>
      <c r="AU5" s="106">
        <f>IF('1-4'!A5:A49="","",COUNTIF(E5:AR5,"ข"))</f>
        <v>0</v>
      </c>
      <c r="AV5" s="3"/>
      <c r="AW5" s="3"/>
    </row>
    <row r="6" spans="1:49" ht="12" customHeight="1" x14ac:dyDescent="0.2">
      <c r="A6" s="32">
        <f>IF('1-4'!A6&lt;&gt;"", '1-4'!A6, "")</f>
        <v>2</v>
      </c>
      <c r="B6" s="32">
        <f>IF('1-4'!A6&lt;&gt;"", '1-4'!B6, "")</f>
        <v>69002</v>
      </c>
      <c r="C6" s="234" t="str">
        <f>IF('1-4'!A6&lt;&gt;"", '1-4'!C6, "")</f>
        <v>เด็กชายกิตติพงษ์ วงศ์สว่าง</v>
      </c>
      <c r="D6" s="21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3"/>
      <c r="P6" s="223"/>
      <c r="Q6" s="223"/>
      <c r="R6" s="223"/>
      <c r="S6" s="223"/>
      <c r="T6" s="223"/>
      <c r="U6" s="223"/>
      <c r="V6" s="222"/>
      <c r="W6" s="222"/>
      <c r="X6" s="222"/>
      <c r="Y6" s="222"/>
      <c r="Z6" s="222"/>
      <c r="AA6" s="222"/>
      <c r="AB6" s="222"/>
      <c r="AC6" s="222"/>
      <c r="AD6" s="222"/>
      <c r="AE6" s="222"/>
      <c r="AF6" s="222"/>
      <c r="AG6" s="222"/>
      <c r="AH6" s="222"/>
      <c r="AI6" s="222"/>
      <c r="AJ6" s="222"/>
      <c r="AK6" s="222"/>
      <c r="AL6" s="222"/>
      <c r="AM6" s="222"/>
      <c r="AN6" s="222"/>
      <c r="AO6" s="222"/>
      <c r="AP6" s="222"/>
      <c r="AQ6" s="222"/>
      <c r="AR6" s="222"/>
      <c r="AS6" s="106">
        <f>IF('1-4'!A6:A50="","",COUNTIF(E6:AR6,"/"))</f>
        <v>0</v>
      </c>
      <c r="AT6" s="106">
        <f>IF('1-4'!A6:A50="","",COUNTIF(E6:AR6,"ล"))</f>
        <v>0</v>
      </c>
      <c r="AU6" s="106">
        <f>IF('1-4'!A6:A50="","",COUNTIF(E6:AR6,"ข"))</f>
        <v>0</v>
      </c>
      <c r="AV6" s="3"/>
      <c r="AW6" s="3"/>
    </row>
    <row r="7" spans="1:49" ht="12" customHeight="1" x14ac:dyDescent="0.2">
      <c r="A7" s="32">
        <f>IF('1-4'!A7&lt;&gt;"", '1-4'!A7, "")</f>
        <v>3</v>
      </c>
      <c r="B7" s="32">
        <f>IF('1-4'!A7&lt;&gt;"", '1-4'!B7, "")</f>
        <v>69003</v>
      </c>
      <c r="C7" s="234" t="str">
        <f>IF('1-4'!A7&lt;&gt;"", '1-4'!C7, "")</f>
        <v>เด็กชายโกเมศ รัตนวิจิตร</v>
      </c>
      <c r="D7" s="21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106">
        <f>IF('1-4'!A7:A51="","",COUNTIF(E7:AR7,"/"))</f>
        <v>0</v>
      </c>
      <c r="AT7" s="106">
        <f>IF('1-4'!A7:A51="","",COUNTIF(E7:AR7,"ล"))</f>
        <v>0</v>
      </c>
      <c r="AU7" s="106">
        <f>IF('1-4'!A7:A51="","",COUNTIF(E7:AR7,"ข"))</f>
        <v>0</v>
      </c>
      <c r="AV7" s="3"/>
      <c r="AW7" s="3"/>
    </row>
    <row r="8" spans="1:49" ht="12" customHeight="1" x14ac:dyDescent="0.2">
      <c r="A8" s="32">
        <f>IF('1-4'!A8&lt;&gt;"", '1-4'!A8, "")</f>
        <v>4</v>
      </c>
      <c r="B8" s="32">
        <f>IF('1-4'!A8&lt;&gt;"", '1-4'!B8, "")</f>
        <v>69004</v>
      </c>
      <c r="C8" s="234" t="str">
        <f>IF('1-4'!A8&lt;&gt;"", '1-4'!C8, "")</f>
        <v>เด็กชายจิรพัฒน์ เจริญสุข</v>
      </c>
      <c r="D8" s="21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2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  <c r="AI8" s="222"/>
      <c r="AJ8" s="222"/>
      <c r="AK8" s="222"/>
      <c r="AL8" s="222"/>
      <c r="AM8" s="222"/>
      <c r="AN8" s="222"/>
      <c r="AO8" s="222"/>
      <c r="AP8" s="222"/>
      <c r="AQ8" s="222"/>
      <c r="AR8" s="222"/>
      <c r="AS8" s="106">
        <f>IF('1-4'!A8:A52="","",COUNTIF(E8:AR8,"/"))</f>
        <v>0</v>
      </c>
      <c r="AT8" s="106">
        <f>IF('1-4'!A8:A52="","",COUNTIF(E8:AR8,"ล"))</f>
        <v>0</v>
      </c>
      <c r="AU8" s="106">
        <f>IF('1-4'!A8:A52="","",COUNTIF(E8:AR8,"ข"))</f>
        <v>0</v>
      </c>
      <c r="AV8" s="3"/>
      <c r="AW8" s="3"/>
    </row>
    <row r="9" spans="1:49" ht="12" customHeight="1" x14ac:dyDescent="0.2">
      <c r="A9" s="32">
        <f>IF('1-4'!A9&lt;&gt;"", '1-4'!A9, "")</f>
        <v>5</v>
      </c>
      <c r="B9" s="32">
        <f>IF('1-4'!A9&lt;&gt;"", '1-4'!B9, "")</f>
        <v>69005</v>
      </c>
      <c r="C9" s="234" t="str">
        <f>IF('1-4'!A9&lt;&gt;"", '1-4'!C9, "")</f>
        <v>เด็กชายเจษฎาภรณ์ แสนดี</v>
      </c>
      <c r="D9" s="21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  <c r="U9" s="223"/>
      <c r="V9" s="222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  <c r="AI9" s="222"/>
      <c r="AJ9" s="222"/>
      <c r="AK9" s="222"/>
      <c r="AL9" s="222"/>
      <c r="AM9" s="222"/>
      <c r="AN9" s="222"/>
      <c r="AO9" s="222"/>
      <c r="AP9" s="222"/>
      <c r="AQ9" s="222"/>
      <c r="AR9" s="222"/>
      <c r="AS9" s="106">
        <f>IF('1-4'!A9:A53="","",COUNTIF(E9:AR9,"/"))</f>
        <v>0</v>
      </c>
      <c r="AT9" s="106">
        <f>IF('1-4'!A9:A53="","",COUNTIF(E9:AR9,"ล"))</f>
        <v>0</v>
      </c>
      <c r="AU9" s="106">
        <f>IF('1-4'!A9:A53="","",COUNTIF(E9:AR9,"ข"))</f>
        <v>0</v>
      </c>
      <c r="AV9" s="3"/>
      <c r="AW9" s="3"/>
    </row>
    <row r="10" spans="1:49" ht="12" customHeight="1" x14ac:dyDescent="0.2">
      <c r="A10" s="32">
        <f>IF('1-4'!A10&lt;&gt;"", '1-4'!A10, "")</f>
        <v>6</v>
      </c>
      <c r="B10" s="32">
        <f>IF('1-4'!A10&lt;&gt;"", '1-4'!B10, "")</f>
        <v>69006</v>
      </c>
      <c r="C10" s="234" t="str">
        <f>IF('1-4'!A10&lt;&gt;"", '1-4'!C10, "")</f>
        <v>เด็กชายชยพล นามไพเราะ</v>
      </c>
      <c r="D10" s="21"/>
      <c r="E10" s="223"/>
      <c r="F10" s="223"/>
      <c r="G10" s="223"/>
      <c r="H10" s="223"/>
      <c r="I10" s="223"/>
      <c r="J10" s="223"/>
      <c r="K10" s="223"/>
      <c r="L10" s="223"/>
      <c r="M10" s="223"/>
      <c r="N10" s="223"/>
      <c r="O10" s="223"/>
      <c r="P10" s="223"/>
      <c r="Q10" s="223"/>
      <c r="R10" s="223"/>
      <c r="S10" s="223"/>
      <c r="T10" s="223"/>
      <c r="U10" s="223"/>
      <c r="V10" s="222"/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  <c r="AI10" s="222"/>
      <c r="AJ10" s="222"/>
      <c r="AK10" s="222"/>
      <c r="AL10" s="222"/>
      <c r="AM10" s="222"/>
      <c r="AN10" s="222"/>
      <c r="AO10" s="222"/>
      <c r="AP10" s="222"/>
      <c r="AQ10" s="222"/>
      <c r="AR10" s="222"/>
      <c r="AS10" s="106">
        <f>IF('1-4'!A10:A54="","",COUNTIF(E10:AR10,"/"))</f>
        <v>0</v>
      </c>
      <c r="AT10" s="106">
        <f>IF('1-4'!A10:A54="","",COUNTIF(E10:AR10,"ล"))</f>
        <v>0</v>
      </c>
      <c r="AU10" s="106">
        <f>IF('1-4'!A10:A54="","",COUNTIF(E10:AR10,"ข"))</f>
        <v>0</v>
      </c>
      <c r="AV10" s="3"/>
      <c r="AW10" s="3"/>
    </row>
    <row r="11" spans="1:49" ht="12" customHeight="1" x14ac:dyDescent="0.2">
      <c r="A11" s="32">
        <f>IF('1-4'!A11&lt;&gt;"", '1-4'!A11, "")</f>
        <v>7</v>
      </c>
      <c r="B11" s="32">
        <f>IF('1-4'!A11&lt;&gt;"", '1-4'!B11, "")</f>
        <v>69007</v>
      </c>
      <c r="C11" s="234" t="str">
        <f>IF('1-4'!A11&lt;&gt;"", '1-4'!C11, "")</f>
        <v>เด็กชายชัชวาลย์ สุขเกษม</v>
      </c>
      <c r="D11" s="21"/>
      <c r="E11" s="223"/>
      <c r="F11" s="223"/>
      <c r="G11" s="223"/>
      <c r="H11" s="223"/>
      <c r="I11" s="223"/>
      <c r="J11" s="223"/>
      <c r="K11" s="223"/>
      <c r="L11" s="223"/>
      <c r="M11" s="223"/>
      <c r="N11" s="223"/>
      <c r="O11" s="223"/>
      <c r="P11" s="223"/>
      <c r="Q11" s="223"/>
      <c r="R11" s="223"/>
      <c r="S11" s="223"/>
      <c r="T11" s="223"/>
      <c r="U11" s="223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  <c r="AI11" s="222"/>
      <c r="AJ11" s="222"/>
      <c r="AK11" s="222"/>
      <c r="AL11" s="222"/>
      <c r="AM11" s="222"/>
      <c r="AN11" s="222"/>
      <c r="AO11" s="222"/>
      <c r="AP11" s="222"/>
      <c r="AQ11" s="222"/>
      <c r="AR11" s="222"/>
      <c r="AS11" s="106">
        <f>IF('1-4'!A11:A55="","",COUNTIF(E11:AR11,"/"))</f>
        <v>0</v>
      </c>
      <c r="AT11" s="106">
        <f>IF('1-4'!A11:A55="","",COUNTIF(E11:AR11,"ล"))</f>
        <v>0</v>
      </c>
      <c r="AU11" s="106">
        <f>IF('1-4'!A11:A55="","",COUNTIF(E11:AR11,"ข"))</f>
        <v>0</v>
      </c>
      <c r="AV11" s="3"/>
      <c r="AW11" s="3"/>
    </row>
    <row r="12" spans="1:49" ht="12" customHeight="1" x14ac:dyDescent="0.2">
      <c r="A12" s="32">
        <f>IF('1-4'!A12&lt;&gt;"", '1-4'!A12, "")</f>
        <v>8</v>
      </c>
      <c r="B12" s="32">
        <f>IF('1-4'!A12&lt;&gt;"", '1-4'!B12, "")</f>
        <v>69008</v>
      </c>
      <c r="C12" s="234" t="str">
        <f>IF('1-4'!A12&lt;&gt;"", '1-4'!C12, "")</f>
        <v>เด็กชายชัยชนะ รักชาติ</v>
      </c>
      <c r="D12" s="21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223"/>
      <c r="Q12" s="223"/>
      <c r="R12" s="223"/>
      <c r="S12" s="223"/>
      <c r="T12" s="223"/>
      <c r="U12" s="223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  <c r="AI12" s="222"/>
      <c r="AJ12" s="222"/>
      <c r="AK12" s="222"/>
      <c r="AL12" s="222"/>
      <c r="AM12" s="222"/>
      <c r="AN12" s="222"/>
      <c r="AO12" s="222"/>
      <c r="AP12" s="222"/>
      <c r="AQ12" s="222"/>
      <c r="AR12" s="222"/>
      <c r="AS12" s="106">
        <f>IF('1-4'!A12:A56="","",COUNTIF(E12:AR12,"/"))</f>
        <v>0</v>
      </c>
      <c r="AT12" s="106">
        <f>IF('1-4'!A12:A56="","",COUNTIF(E12:AR12,"ล"))</f>
        <v>0</v>
      </c>
      <c r="AU12" s="106">
        <f>IF('1-4'!A12:A56="","",COUNTIF(E12:AR12,"ข"))</f>
        <v>0</v>
      </c>
      <c r="AV12" s="3"/>
      <c r="AW12" s="3"/>
    </row>
    <row r="13" spans="1:49" ht="12" customHeight="1" x14ac:dyDescent="0.2">
      <c r="A13" s="32">
        <f>IF('1-4'!A13&lt;&gt;"", '1-4'!A13, "")</f>
        <v>9</v>
      </c>
      <c r="B13" s="32">
        <f>IF('1-4'!A13&lt;&gt;"", '1-4'!B13, "")</f>
        <v>69009</v>
      </c>
      <c r="C13" s="234" t="str">
        <f>IF('1-4'!A13&lt;&gt;"", '1-4'!C13, "")</f>
        <v>เด็กชายโชติวิทย์ สิทธิชัย</v>
      </c>
      <c r="D13" s="21"/>
      <c r="E13" s="223"/>
      <c r="F13" s="223"/>
      <c r="G13" s="223"/>
      <c r="H13" s="223"/>
      <c r="I13" s="223"/>
      <c r="J13" s="223"/>
      <c r="K13" s="223"/>
      <c r="L13" s="223"/>
      <c r="M13" s="223"/>
      <c r="N13" s="223"/>
      <c r="O13" s="223"/>
      <c r="P13" s="223"/>
      <c r="Q13" s="223"/>
      <c r="R13" s="223"/>
      <c r="S13" s="223"/>
      <c r="T13" s="223"/>
      <c r="U13" s="223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  <c r="AI13" s="222"/>
      <c r="AJ13" s="222"/>
      <c r="AK13" s="222"/>
      <c r="AL13" s="222"/>
      <c r="AM13" s="222"/>
      <c r="AN13" s="222"/>
      <c r="AO13" s="222"/>
      <c r="AP13" s="222"/>
      <c r="AQ13" s="222"/>
      <c r="AR13" s="222"/>
      <c r="AS13" s="106">
        <f>IF('1-4'!A13:A57="","",COUNTIF(E13:AR13,"/"))</f>
        <v>0</v>
      </c>
      <c r="AT13" s="106">
        <f>IF('1-4'!A13:A57="","",COUNTIF(E13:AR13,"ล"))</f>
        <v>0</v>
      </c>
      <c r="AU13" s="106">
        <f>IF('1-4'!A13:A57="","",COUNTIF(E13:AR13,"ข"))</f>
        <v>0</v>
      </c>
      <c r="AV13" s="3"/>
      <c r="AW13" s="3"/>
    </row>
    <row r="14" spans="1:49" ht="12" customHeight="1" x14ac:dyDescent="0.2">
      <c r="A14" s="32">
        <f>IF('1-4'!A14&lt;&gt;"", '1-4'!A14, "")</f>
        <v>10</v>
      </c>
      <c r="B14" s="32">
        <f>IF('1-4'!A14&lt;&gt;"", '1-4'!B14, "")</f>
        <v>69010</v>
      </c>
      <c r="C14" s="234" t="str">
        <f>IF('1-4'!A14&lt;&gt;"", '1-4'!C14, "")</f>
        <v>เด็กชายณพงศ์ มงคลชัย</v>
      </c>
      <c r="D14" s="21"/>
      <c r="E14" s="223"/>
      <c r="F14" s="223"/>
      <c r="G14" s="223"/>
      <c r="H14" s="223"/>
      <c r="I14" s="223"/>
      <c r="J14" s="223"/>
      <c r="K14" s="223"/>
      <c r="L14" s="223"/>
      <c r="M14" s="223"/>
      <c r="N14" s="223"/>
      <c r="O14" s="223"/>
      <c r="P14" s="223"/>
      <c r="Q14" s="223"/>
      <c r="R14" s="223"/>
      <c r="S14" s="223"/>
      <c r="T14" s="223"/>
      <c r="U14" s="223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  <c r="AI14" s="222"/>
      <c r="AJ14" s="222"/>
      <c r="AK14" s="222"/>
      <c r="AL14" s="222"/>
      <c r="AM14" s="222"/>
      <c r="AN14" s="222"/>
      <c r="AO14" s="222"/>
      <c r="AP14" s="222"/>
      <c r="AQ14" s="222"/>
      <c r="AR14" s="222"/>
      <c r="AS14" s="106">
        <f>IF('1-4'!A14:A58="","",COUNTIF(E14:AR14,"/"))</f>
        <v>0</v>
      </c>
      <c r="AT14" s="106">
        <f>IF('1-4'!A14:A58="","",COUNTIF(E14:AR14,"ล"))</f>
        <v>0</v>
      </c>
      <c r="AU14" s="106">
        <f>IF('1-4'!A14:A58="","",COUNTIF(E14:AR14,"ข"))</f>
        <v>0</v>
      </c>
      <c r="AV14" s="3"/>
      <c r="AW14" s="3"/>
    </row>
    <row r="15" spans="1:49" ht="12" customHeight="1" x14ac:dyDescent="0.2">
      <c r="A15" s="32">
        <f>IF('1-4'!A15&lt;&gt;"", '1-4'!A15, "")</f>
        <v>11</v>
      </c>
      <c r="B15" s="32">
        <f>IF('1-4'!A15&lt;&gt;"", '1-4'!B15, "")</f>
        <v>69011</v>
      </c>
      <c r="C15" s="234" t="str">
        <f>IF('1-4'!A15&lt;&gt;"", '1-4'!C15, "")</f>
        <v>เด็กชายณัฐกร ศรีประเสริฐ</v>
      </c>
      <c r="D15" s="21"/>
      <c r="E15" s="223"/>
      <c r="F15" s="223"/>
      <c r="G15" s="223"/>
      <c r="H15" s="223"/>
      <c r="I15" s="223"/>
      <c r="J15" s="223"/>
      <c r="K15" s="223"/>
      <c r="L15" s="223"/>
      <c r="M15" s="223"/>
      <c r="N15" s="223"/>
      <c r="O15" s="223"/>
      <c r="P15" s="223"/>
      <c r="Q15" s="223"/>
      <c r="R15" s="223"/>
      <c r="S15" s="223"/>
      <c r="T15" s="223"/>
      <c r="U15" s="223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  <c r="AI15" s="222"/>
      <c r="AJ15" s="222"/>
      <c r="AK15" s="222"/>
      <c r="AL15" s="222"/>
      <c r="AM15" s="222"/>
      <c r="AN15" s="222"/>
      <c r="AO15" s="222"/>
      <c r="AP15" s="222"/>
      <c r="AQ15" s="222"/>
      <c r="AR15" s="222"/>
      <c r="AS15" s="106">
        <f>IF('1-4'!A15:A59="","",COUNTIF(E15:AR15,"/"))</f>
        <v>0</v>
      </c>
      <c r="AT15" s="106">
        <f>IF('1-4'!A15:A59="","",COUNTIF(E15:AR15,"ล"))</f>
        <v>0</v>
      </c>
      <c r="AU15" s="106">
        <f>IF('1-4'!A15:A59="","",COUNTIF(E15:AR15,"ข"))</f>
        <v>0</v>
      </c>
      <c r="AV15" s="3"/>
      <c r="AW15" s="3"/>
    </row>
    <row r="16" spans="1:49" ht="12" customHeight="1" x14ac:dyDescent="0.2">
      <c r="A16" s="32">
        <f>IF('1-4'!A16&lt;&gt;"", '1-4'!A16, "")</f>
        <v>12</v>
      </c>
      <c r="B16" s="32">
        <f>IF('1-4'!A16&lt;&gt;"", '1-4'!B16, "")</f>
        <v>69012</v>
      </c>
      <c r="C16" s="234" t="str">
        <f>IF('1-4'!A16&lt;&gt;"", '1-4'!C16, "")</f>
        <v>เด็กชายณัฐพล ผาสุข</v>
      </c>
      <c r="D16" s="21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  <c r="AI16" s="222"/>
      <c r="AJ16" s="222"/>
      <c r="AK16" s="222"/>
      <c r="AL16" s="222"/>
      <c r="AM16" s="222"/>
      <c r="AN16" s="222"/>
      <c r="AO16" s="222"/>
      <c r="AP16" s="222"/>
      <c r="AQ16" s="222"/>
      <c r="AR16" s="222"/>
      <c r="AS16" s="106">
        <f>IF('1-4'!A16:A60="","",COUNTIF(E16:AR16,"/"))</f>
        <v>0</v>
      </c>
      <c r="AT16" s="106">
        <f>IF('1-4'!A16:A60="","",COUNTIF(E16:AR16,"ล"))</f>
        <v>0</v>
      </c>
      <c r="AU16" s="106">
        <f>IF('1-4'!A16:A60="","",COUNTIF(E16:AR16,"ข"))</f>
        <v>0</v>
      </c>
      <c r="AV16" s="3"/>
      <c r="AW16" s="3"/>
    </row>
    <row r="17" spans="1:49" ht="12" customHeight="1" x14ac:dyDescent="0.2">
      <c r="A17" s="32">
        <f>IF('1-4'!A17&lt;&gt;"", '1-4'!A17, "")</f>
        <v>13</v>
      </c>
      <c r="B17" s="32">
        <f>IF('1-4'!A17&lt;&gt;"", '1-4'!B17, "")</f>
        <v>69013</v>
      </c>
      <c r="C17" s="234" t="str">
        <f>IF('1-4'!A17&lt;&gt;"", '1-4'!C17, "")</f>
        <v>เด็กชายดนัย สมบูรณ์</v>
      </c>
      <c r="D17" s="21"/>
      <c r="E17" s="223"/>
      <c r="F17" s="223"/>
      <c r="G17" s="223"/>
      <c r="H17" s="223"/>
      <c r="I17" s="22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106">
        <f>IF('1-4'!A17:A61="","",COUNTIF(E17:AR17,"/"))</f>
        <v>0</v>
      </c>
      <c r="AT17" s="106">
        <f>IF('1-4'!A17:A61="","",COUNTIF(E17:AR17,"ล"))</f>
        <v>0</v>
      </c>
      <c r="AU17" s="106">
        <f>IF('1-4'!A17:A61="","",COUNTIF(E17:AR17,"ข"))</f>
        <v>0</v>
      </c>
      <c r="AV17" s="3"/>
      <c r="AW17" s="3"/>
    </row>
    <row r="18" spans="1:49" ht="12" customHeight="1" x14ac:dyDescent="0.2">
      <c r="A18" s="32">
        <f>IF('1-4'!A18&lt;&gt;"", '1-4'!A18, "")</f>
        <v>14</v>
      </c>
      <c r="B18" s="32">
        <f>IF('1-4'!A18&lt;&gt;"", '1-4'!B18, "")</f>
        <v>69014</v>
      </c>
      <c r="C18" s="234" t="str">
        <f>IF('1-4'!A18&lt;&gt;"", '1-4'!C18, "")</f>
        <v>เด็กชายเดชาธร ทองอ่อน</v>
      </c>
      <c r="D18" s="21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106">
        <f>IF('1-4'!A18:A62="","",COUNTIF(E18:AR18,"/"))</f>
        <v>0</v>
      </c>
      <c r="AT18" s="106">
        <f>IF('1-4'!A18:A62="","",COUNTIF(E18:AR18,"ล"))</f>
        <v>0</v>
      </c>
      <c r="AU18" s="106">
        <f>IF('1-4'!A18:A62="","",COUNTIF(E18:AR18,"ข"))</f>
        <v>0</v>
      </c>
      <c r="AV18" s="3"/>
      <c r="AW18" s="3"/>
    </row>
    <row r="19" spans="1:49" ht="12" customHeight="1" x14ac:dyDescent="0.2">
      <c r="A19" s="32">
        <f>IF('1-4'!A19&lt;&gt;"", '1-4'!A19, "")</f>
        <v>15</v>
      </c>
      <c r="B19" s="32">
        <f>IF('1-4'!A19&lt;&gt;"", '1-4'!B19, "")</f>
        <v>69015</v>
      </c>
      <c r="C19" s="234" t="str">
        <f>IF('1-4'!A19&lt;&gt;"", '1-4'!C19, "")</f>
        <v>เด็กชายทรงพล ทรัพย์สิน</v>
      </c>
      <c r="D19" s="21"/>
      <c r="E19" s="223"/>
      <c r="F19" s="223"/>
      <c r="G19" s="223"/>
      <c r="H19" s="223"/>
      <c r="I19" s="223"/>
      <c r="J19" s="223"/>
      <c r="K19" s="223"/>
      <c r="L19" s="223"/>
      <c r="M19" s="223"/>
      <c r="N19" s="223"/>
      <c r="O19" s="223"/>
      <c r="P19" s="223"/>
      <c r="Q19" s="223"/>
      <c r="R19" s="223"/>
      <c r="S19" s="223"/>
      <c r="T19" s="223"/>
      <c r="U19" s="223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106">
        <f>IF('1-4'!A19:A63="","",COUNTIF(E19:AR19,"/"))</f>
        <v>0</v>
      </c>
      <c r="AT19" s="106">
        <f>IF('1-4'!A19:A63="","",COUNTIF(E19:AR19,"ล"))</f>
        <v>0</v>
      </c>
      <c r="AU19" s="106">
        <f>IF('1-4'!A19:A63="","",COUNTIF(E19:AR19,"ข"))</f>
        <v>0</v>
      </c>
      <c r="AV19" s="3"/>
      <c r="AW19" s="3"/>
    </row>
    <row r="20" spans="1:49" ht="12" customHeight="1" x14ac:dyDescent="0.2">
      <c r="A20" s="32">
        <f>IF('1-4'!A20&lt;&gt;"", '1-4'!A20, "")</f>
        <v>16</v>
      </c>
      <c r="B20" s="32">
        <f>IF('1-4'!A20&lt;&gt;"", '1-4'!B20, "")</f>
        <v>69016</v>
      </c>
      <c r="C20" s="234" t="str">
        <f>IF('1-4'!A20&lt;&gt;"", '1-4'!C20, "")</f>
        <v>เด็กชายธนกฤต มีประเสริฐ</v>
      </c>
      <c r="D20" s="21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  <c r="U20" s="223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106">
        <f>IF('1-4'!A20:A64="","",COUNTIF(E20:AR20,"/"))</f>
        <v>0</v>
      </c>
      <c r="AT20" s="106">
        <f>IF('1-4'!A20:A64="","",COUNTIF(E20:AR20,"ล"))</f>
        <v>0</v>
      </c>
      <c r="AU20" s="106">
        <f>IF('1-4'!A20:A64="","",COUNTIF(E20:AR20,"ข"))</f>
        <v>0</v>
      </c>
      <c r="AV20" s="3"/>
      <c r="AW20" s="3"/>
    </row>
    <row r="21" spans="1:49" ht="12" customHeight="1" x14ac:dyDescent="0.2">
      <c r="A21" s="32">
        <f>IF('1-4'!A21&lt;&gt;"", '1-4'!A21, "")</f>
        <v>17</v>
      </c>
      <c r="B21" s="32">
        <f>IF('1-4'!A21&lt;&gt;"", '1-4'!B21, "")</f>
        <v>69017</v>
      </c>
      <c r="C21" s="234" t="str">
        <f>IF('1-4'!A21&lt;&gt;"", '1-4'!C21, "")</f>
        <v>เด็กชายธนภัทร บุญส่ง</v>
      </c>
      <c r="D21" s="21"/>
      <c r="E21" s="223"/>
      <c r="F21" s="223"/>
      <c r="G21" s="223"/>
      <c r="H21" s="223"/>
      <c r="I21" s="223"/>
      <c r="J21" s="223"/>
      <c r="K21" s="223"/>
      <c r="L21" s="223"/>
      <c r="M21" s="223"/>
      <c r="N21" s="223"/>
      <c r="O21" s="223"/>
      <c r="P21" s="223"/>
      <c r="Q21" s="223"/>
      <c r="R21" s="223"/>
      <c r="S21" s="223"/>
      <c r="T21" s="223"/>
      <c r="U21" s="223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106">
        <f>IF('1-4'!A21:A65="","",COUNTIF(E21:AR21,"/"))</f>
        <v>0</v>
      </c>
      <c r="AT21" s="106">
        <f>IF('1-4'!A21:A65="","",COUNTIF(E21:AR21,"ล"))</f>
        <v>0</v>
      </c>
      <c r="AU21" s="106">
        <f>IF('1-4'!A21:A65="","",COUNTIF(E21:AR21,"ข"))</f>
        <v>0</v>
      </c>
      <c r="AV21" s="3"/>
      <c r="AW21" s="3"/>
    </row>
    <row r="22" spans="1:49" ht="12" customHeight="1" x14ac:dyDescent="0.2">
      <c r="A22" s="32">
        <f>IF('1-4'!A22&lt;&gt;"", '1-4'!A22, "")</f>
        <v>18</v>
      </c>
      <c r="B22" s="32">
        <f>IF('1-4'!A22&lt;&gt;"", '1-4'!B22, "")</f>
        <v>69018</v>
      </c>
      <c r="C22" s="234" t="str">
        <f>IF('1-4'!A22&lt;&gt;"", '1-4'!C22, "")</f>
        <v>เด็กชายธวัชชัย ใฝ่ฝัน</v>
      </c>
      <c r="D22" s="21"/>
      <c r="E22" s="223"/>
      <c r="F22" s="223"/>
      <c r="G22" s="223"/>
      <c r="H22" s="223"/>
      <c r="I22" s="223"/>
      <c r="J22" s="223"/>
      <c r="K22" s="223"/>
      <c r="L22" s="223"/>
      <c r="M22" s="223"/>
      <c r="N22" s="223"/>
      <c r="O22" s="223"/>
      <c r="P22" s="223"/>
      <c r="Q22" s="223"/>
      <c r="R22" s="223"/>
      <c r="S22" s="223"/>
      <c r="T22" s="223"/>
      <c r="U22" s="223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106">
        <f>IF('1-4'!A22:A66="","",COUNTIF(E22:AR22,"/"))</f>
        <v>0</v>
      </c>
      <c r="AT22" s="106">
        <f>IF('1-4'!A22:A66="","",COUNTIF(E22:AR22,"ล"))</f>
        <v>0</v>
      </c>
      <c r="AU22" s="106">
        <f>IF('1-4'!A22:A66="","",COUNTIF(E22:AR22,"ข"))</f>
        <v>0</v>
      </c>
      <c r="AV22" s="3"/>
      <c r="AW22" s="3"/>
    </row>
    <row r="23" spans="1:49" ht="12" customHeight="1" x14ac:dyDescent="0.2">
      <c r="A23" s="32">
        <f>IF('1-4'!A23&lt;&gt;"", '1-4'!A23, "")</f>
        <v>19</v>
      </c>
      <c r="B23" s="32">
        <f>IF('1-4'!A23&lt;&gt;"", '1-4'!B23, "")</f>
        <v>69019</v>
      </c>
      <c r="C23" s="234" t="str">
        <f>IF('1-4'!A23&lt;&gt;"", '1-4'!C23, "")</f>
        <v>เด็กชายธีรทัศน์ ยิ่งยืน</v>
      </c>
      <c r="D23" s="21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O23" s="223"/>
      <c r="P23" s="223"/>
      <c r="Q23" s="223"/>
      <c r="R23" s="223"/>
      <c r="S23" s="223"/>
      <c r="T23" s="223"/>
      <c r="U23" s="223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106">
        <f>IF('1-4'!A23:A67="","",COUNTIF(E23:AR23,"/"))</f>
        <v>0</v>
      </c>
      <c r="AT23" s="106">
        <f>IF('1-4'!A23:A67="","",COUNTIF(E23:AR23,"ล"))</f>
        <v>0</v>
      </c>
      <c r="AU23" s="106">
        <f>IF('1-4'!A23:A67="","",COUNTIF(E23:AR23,"ข"))</f>
        <v>0</v>
      </c>
      <c r="AV23" s="3"/>
      <c r="AW23" s="3"/>
    </row>
    <row r="24" spans="1:49" ht="12" customHeight="1" x14ac:dyDescent="0.2">
      <c r="A24" s="32">
        <f>IF('1-4'!A24&lt;&gt;"", '1-4'!A24, "")</f>
        <v>20</v>
      </c>
      <c r="B24" s="32">
        <f>IF('1-4'!A24&lt;&gt;"", '1-4'!B24, "")</f>
        <v>69020</v>
      </c>
      <c r="C24" s="234" t="str">
        <f>IF('1-4'!A24&lt;&gt;"", '1-4'!C24, "")</f>
        <v>เด็กชายนันทวัฒน์ เกิดโชค</v>
      </c>
      <c r="D24" s="21"/>
      <c r="E24" s="223"/>
      <c r="F24" s="223"/>
      <c r="G24" s="223"/>
      <c r="H24" s="223"/>
      <c r="I24" s="223"/>
      <c r="J24" s="223"/>
      <c r="K24" s="223"/>
      <c r="L24" s="223"/>
      <c r="M24" s="223"/>
      <c r="N24" s="223"/>
      <c r="O24" s="223"/>
      <c r="P24" s="223"/>
      <c r="Q24" s="223"/>
      <c r="R24" s="223"/>
      <c r="S24" s="223"/>
      <c r="T24" s="223"/>
      <c r="U24" s="223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106">
        <f>IF('1-4'!A24:A68="","",COUNTIF(E24:AR24,"/"))</f>
        <v>0</v>
      </c>
      <c r="AT24" s="106">
        <f>IF('1-4'!A24:A68="","",COUNTIF(E24:AR24,"ล"))</f>
        <v>0</v>
      </c>
      <c r="AU24" s="106">
        <f>IF('1-4'!A24:A68="","",COUNTIF(E24:AR24,"ข"))</f>
        <v>0</v>
      </c>
      <c r="AV24" s="3"/>
      <c r="AW24" s="3"/>
    </row>
    <row r="25" spans="1:49" ht="12" customHeight="1" x14ac:dyDescent="0.2">
      <c r="A25" s="32">
        <f>IF('1-4'!A25&lt;&gt;"", '1-4'!A25, "")</f>
        <v>21</v>
      </c>
      <c r="B25" s="32">
        <f>IF('1-4'!A25&lt;&gt;"", '1-4'!B25, "")</f>
        <v>69021</v>
      </c>
      <c r="C25" s="234" t="str">
        <f>IF('1-4'!A25&lt;&gt;"", '1-4'!C25, "")</f>
        <v>เด็กชายนิธิกร คงทน</v>
      </c>
      <c r="D25" s="21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106">
        <f>IF('1-4'!A25:A69="","",COUNTIF(E25:AR25,"/"))</f>
        <v>0</v>
      </c>
      <c r="AT25" s="106">
        <f>IF('1-4'!A25:A69="","",COUNTIF(E25:AR25,"ล"))</f>
        <v>0</v>
      </c>
      <c r="AU25" s="106">
        <f>IF('1-4'!A25:A69="","",COUNTIF(E25:AR25,"ข"))</f>
        <v>0</v>
      </c>
      <c r="AV25" s="3"/>
      <c r="AW25" s="3"/>
    </row>
    <row r="26" spans="1:49" ht="12" customHeight="1" x14ac:dyDescent="0.2">
      <c r="A26" s="32">
        <f>IF('1-4'!A26&lt;&gt;"", '1-4'!A26, "")</f>
        <v>22</v>
      </c>
      <c r="B26" s="32">
        <f>IF('1-4'!A26&lt;&gt;"", '1-4'!B26, "")</f>
        <v>69022</v>
      </c>
      <c r="C26" s="234" t="str">
        <f>IF('1-4'!A26&lt;&gt;"", '1-4'!C26, "")</f>
        <v>เด็กชายปกรณ์ เพียรพยายาม</v>
      </c>
      <c r="D26" s="21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106">
        <f>IF('1-4'!A26:A70="","",COUNTIF(E26:AR26,"/"))</f>
        <v>0</v>
      </c>
      <c r="AT26" s="106">
        <f>IF('1-4'!A26:A70="","",COUNTIF(E26:AR26,"ล"))</f>
        <v>0</v>
      </c>
      <c r="AU26" s="106">
        <f>IF('1-4'!A26:A70="","",COUNTIF(E26:AR26,"ข"))</f>
        <v>0</v>
      </c>
      <c r="AV26" s="3"/>
      <c r="AW26" s="3"/>
    </row>
    <row r="27" spans="1:49" ht="12" customHeight="1" x14ac:dyDescent="0.2">
      <c r="A27" s="32">
        <f>IF('1-4'!A27&lt;&gt;"", '1-4'!A27, "")</f>
        <v>23</v>
      </c>
      <c r="B27" s="32">
        <f>IF('1-4'!A27&lt;&gt;"", '1-4'!B27, "")</f>
        <v>69023</v>
      </c>
      <c r="C27" s="234" t="str">
        <f>IF('1-4'!A27&lt;&gt;"", '1-4'!C27, "")</f>
        <v>เด็กชายปฏิพล แก้ววิจิตร</v>
      </c>
      <c r="D27" s="21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106">
        <f>IF('1-4'!A27:A71="","",COUNTIF(E27:AR27,"/"))</f>
        <v>0</v>
      </c>
      <c r="AT27" s="106">
        <f>IF('1-4'!A27:A71="","",COUNTIF(E27:AR27,"ล"))</f>
        <v>0</v>
      </c>
      <c r="AU27" s="106">
        <f>IF('1-4'!A27:A71="","",COUNTIF(E27:AR27,"ข"))</f>
        <v>0</v>
      </c>
      <c r="AV27" s="3"/>
      <c r="AW27" s="3"/>
    </row>
    <row r="28" spans="1:49" ht="12" customHeight="1" x14ac:dyDescent="0.2">
      <c r="A28" s="32">
        <f>IF('1-4'!A28&lt;&gt;"", '1-4'!A28, "")</f>
        <v>24</v>
      </c>
      <c r="B28" s="32">
        <f>IF('1-4'!A28&lt;&gt;"", '1-4'!B28, "")</f>
        <v>69024</v>
      </c>
      <c r="C28" s="234" t="str">
        <f>IF('1-4'!A28&lt;&gt;"", '1-4'!C28, "")</f>
        <v>เด็กชายปณิธาน มั่นคง</v>
      </c>
      <c r="D28" s="21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106">
        <f>IF('1-4'!A28:A72="","",COUNTIF(E28:AR28,"/"))</f>
        <v>0</v>
      </c>
      <c r="AT28" s="106">
        <f>IF('1-4'!A28:A72="","",COUNTIF(E28:AR28,"ล"))</f>
        <v>0</v>
      </c>
      <c r="AU28" s="106">
        <f>IF('1-4'!A28:A72="","",COUNTIF(E28:AR28,"ข"))</f>
        <v>0</v>
      </c>
      <c r="AV28" s="3"/>
      <c r="AW28" s="3"/>
    </row>
    <row r="29" spans="1:49" ht="12" customHeight="1" x14ac:dyDescent="0.2">
      <c r="A29" s="32">
        <f>IF('1-4'!A29&lt;&gt;"", '1-4'!A29, "")</f>
        <v>25</v>
      </c>
      <c r="B29" s="32">
        <f>IF('1-4'!A29&lt;&gt;"", '1-4'!B29, "")</f>
        <v>69025</v>
      </c>
      <c r="C29" s="234" t="str">
        <f>IF('1-4'!A29&lt;&gt;"", '1-4'!C29, "")</f>
        <v>เด็กชายพงศธร ใจบุญ</v>
      </c>
      <c r="D29" s="21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106">
        <f>IF('1-4'!A29:A73="","",COUNTIF(E29:AR29,"/"))</f>
        <v>0</v>
      </c>
      <c r="AT29" s="106">
        <f>IF('1-4'!A29:A73="","",COUNTIF(E29:AR29,"ล"))</f>
        <v>0</v>
      </c>
      <c r="AU29" s="106">
        <f>IF('1-4'!A29:A73="","",COUNTIF(E29:AR29,"ข"))</f>
        <v>0</v>
      </c>
      <c r="AV29" s="3"/>
      <c r="AW29" s="3"/>
    </row>
    <row r="30" spans="1:49" ht="12" customHeight="1" x14ac:dyDescent="0.2">
      <c r="A30" s="32">
        <f>IF('1-4'!A30&lt;&gt;"", '1-4'!A30, "")</f>
        <v>26</v>
      </c>
      <c r="B30" s="32">
        <f>IF('1-4'!A30&lt;&gt;"", '1-4'!B30, "")</f>
        <v>69026</v>
      </c>
      <c r="C30" s="234" t="str">
        <f>IF('1-4'!A30&lt;&gt;"", '1-4'!C30, "")</f>
        <v>เด็กชายพรหมมินทร์ แสงจันทร์</v>
      </c>
      <c r="D30" s="21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106">
        <f>IF('1-4'!A30:A74="","",COUNTIF(E30:AR30,"/"))</f>
        <v>0</v>
      </c>
      <c r="AT30" s="106">
        <f>IF('1-4'!A30:A74="","",COUNTIF(E30:AR30,"ล"))</f>
        <v>0</v>
      </c>
      <c r="AU30" s="106">
        <f>IF('1-4'!A30:A74="","",COUNTIF(E30:AR30,"ข"))</f>
        <v>0</v>
      </c>
      <c r="AV30" s="3"/>
      <c r="AW30" s="3"/>
    </row>
    <row r="31" spans="1:49" ht="12" customHeight="1" x14ac:dyDescent="0.2">
      <c r="A31" s="32">
        <f>IF('1-4'!A31&lt;&gt;"", '1-4'!A31, "")</f>
        <v>27</v>
      </c>
      <c r="B31" s="32">
        <f>IF('1-4'!A31&lt;&gt;"", '1-4'!B31, "")</f>
        <v>69027</v>
      </c>
      <c r="C31" s="234" t="str">
        <f>IF('1-4'!A31&lt;&gt;"", '1-4'!C31, "")</f>
        <v>เด็กชายพลากร อรุณสวัสดิ์</v>
      </c>
      <c r="D31" s="21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106">
        <f>IF('1-4'!A31:A75="","",COUNTIF(E31:AR31,"/"))</f>
        <v>0</v>
      </c>
      <c r="AT31" s="106">
        <f>IF('1-4'!A31:A75="","",COUNTIF(E31:AR31,"ล"))</f>
        <v>0</v>
      </c>
      <c r="AU31" s="106">
        <f>IF('1-4'!A31:A75="","",COUNTIF(E31:AR31,"ข"))</f>
        <v>0</v>
      </c>
      <c r="AV31" s="3"/>
      <c r="AW31" s="3"/>
    </row>
    <row r="32" spans="1:49" ht="12" customHeight="1" x14ac:dyDescent="0.2">
      <c r="A32" s="32">
        <f>IF('1-4'!A32&lt;&gt;"", '1-4'!A32, "")</f>
        <v>28</v>
      </c>
      <c r="B32" s="32">
        <f>IF('1-4'!A32&lt;&gt;"", '1-4'!B32, "")</f>
        <v>69028</v>
      </c>
      <c r="C32" s="234" t="str">
        <f>IF('1-4'!A32&lt;&gt;"", '1-4'!C32, "")</f>
        <v>เด็กชายพิพัฒน์ วงศ์คำ</v>
      </c>
      <c r="D32" s="21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106">
        <f>IF('1-4'!A32:A76="","",COUNTIF(E32:AR32,"/"))</f>
        <v>0</v>
      </c>
      <c r="AT32" s="106">
        <f>IF('1-4'!A32:A76="","",COUNTIF(E32:AR32,"ล"))</f>
        <v>0</v>
      </c>
      <c r="AU32" s="106">
        <f>IF('1-4'!A32:A76="","",COUNTIF(E32:AR32,"ข"))</f>
        <v>0</v>
      </c>
      <c r="AV32" s="3"/>
      <c r="AW32" s="3"/>
    </row>
    <row r="33" spans="1:49" ht="12" customHeight="1" x14ac:dyDescent="0.2">
      <c r="A33" s="32">
        <f>IF('1-4'!A33&lt;&gt;"", '1-4'!A33, "")</f>
        <v>29</v>
      </c>
      <c r="B33" s="32">
        <f>IF('1-4'!A33&lt;&gt;"", '1-4'!B33, "")</f>
        <v>69029</v>
      </c>
      <c r="C33" s="234" t="str">
        <f>IF('1-4'!A33&lt;&gt;"", '1-4'!C33, "")</f>
        <v>เด็กชายพีรพล พงษ์ศิริ</v>
      </c>
      <c r="D33" s="21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106">
        <f>IF('1-4'!A33:A77="","",COUNTIF(E33:AR33,"/"))</f>
        <v>0</v>
      </c>
      <c r="AT33" s="106">
        <f>IF('1-4'!A33:A77="","",COUNTIF(E33:AR33,"ล"))</f>
        <v>0</v>
      </c>
      <c r="AU33" s="106">
        <f>IF('1-4'!A33:A77="","",COUNTIF(E33:AR33,"ข"))</f>
        <v>0</v>
      </c>
      <c r="AV33" s="3"/>
      <c r="AW33" s="3"/>
    </row>
    <row r="34" spans="1:49" ht="12" customHeight="1" x14ac:dyDescent="0.2">
      <c r="A34" s="32">
        <f>IF('1-4'!A34&lt;&gt;"", '1-4'!A34, "")</f>
        <v>30</v>
      </c>
      <c r="B34" s="32">
        <f>IF('1-4'!A34&lt;&gt;"", '1-4'!B34, "")</f>
        <v>69030</v>
      </c>
      <c r="C34" s="234" t="str">
        <f>IF('1-4'!A34&lt;&gt;"", '1-4'!C34, "")</f>
        <v>เด็กชายภานุพงศ์ ศรีเมือง</v>
      </c>
      <c r="D34" s="21"/>
      <c r="E34" s="223"/>
      <c r="F34" s="223"/>
      <c r="G34" s="223"/>
      <c r="H34" s="223"/>
      <c r="I34" s="223"/>
      <c r="J34" s="223"/>
      <c r="K34" s="223"/>
      <c r="L34" s="223"/>
      <c r="M34" s="223"/>
      <c r="N34" s="223"/>
      <c r="O34" s="223"/>
      <c r="P34" s="223"/>
      <c r="Q34" s="223"/>
      <c r="R34" s="223"/>
      <c r="S34" s="223"/>
      <c r="T34" s="223"/>
      <c r="U34" s="223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106">
        <f>IF('1-4'!A34:A78="","",COUNTIF(E34:AR34,"/"))</f>
        <v>0</v>
      </c>
      <c r="AT34" s="106">
        <f>IF('1-4'!A34:A78="","",COUNTIF(E34:AR34,"ล"))</f>
        <v>0</v>
      </c>
      <c r="AU34" s="106">
        <f>IF('1-4'!A34:A78="","",COUNTIF(E34:AR34,"ข"))</f>
        <v>0</v>
      </c>
      <c r="AV34" s="3"/>
      <c r="AW34" s="3"/>
    </row>
    <row r="35" spans="1:49" ht="12" customHeight="1" x14ac:dyDescent="0.2">
      <c r="A35" s="32">
        <f>IF('1-4'!A35&lt;&gt;"", '1-4'!A35, "")</f>
        <v>31</v>
      </c>
      <c r="B35" s="32">
        <f>IF('1-4'!A35&lt;&gt;"", '1-4'!B35, "")</f>
        <v>69031</v>
      </c>
      <c r="C35" s="234" t="str">
        <f>IF('1-4'!A35&lt;&gt;"", '1-4'!C35, "")</f>
        <v>เด็กชายภูมินทร์ อุดมสุข</v>
      </c>
      <c r="D35" s="21"/>
      <c r="E35" s="223"/>
      <c r="F35" s="223"/>
      <c r="G35" s="223"/>
      <c r="H35" s="223"/>
      <c r="I35" s="223"/>
      <c r="J35" s="223"/>
      <c r="K35" s="223"/>
      <c r="L35" s="223"/>
      <c r="M35" s="223"/>
      <c r="N35" s="223"/>
      <c r="O35" s="223"/>
      <c r="P35" s="223"/>
      <c r="Q35" s="223"/>
      <c r="R35" s="223"/>
      <c r="S35" s="223"/>
      <c r="T35" s="223"/>
      <c r="U35" s="223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106">
        <f>IF('1-4'!A35:A79="","",COUNTIF(E35:AR35,"/"))</f>
        <v>0</v>
      </c>
      <c r="AT35" s="106">
        <f>IF('1-4'!A35:A79="","",COUNTIF(E35:AR35,"ล"))</f>
        <v>0</v>
      </c>
      <c r="AU35" s="106">
        <f>IF('1-4'!A35:A79="","",COUNTIF(E35:AR35,"ข"))</f>
        <v>0</v>
      </c>
      <c r="AV35" s="3"/>
      <c r="AW35" s="3"/>
    </row>
    <row r="36" spans="1:49" ht="12" customHeight="1" x14ac:dyDescent="0.2">
      <c r="A36" s="32">
        <f>IF('1-4'!A36&lt;&gt;"", '1-4'!A36, "")</f>
        <v>32</v>
      </c>
      <c r="B36" s="32">
        <f>IF('1-4'!A36&lt;&gt;"", '1-4'!B36, "")</f>
        <v>69032</v>
      </c>
      <c r="C36" s="234" t="str">
        <f>IF('1-4'!A36&lt;&gt;"", '1-4'!C36, "")</f>
        <v>เด็กชายมนัสวิน รุ่งเรือง</v>
      </c>
      <c r="D36" s="21"/>
      <c r="E36" s="223"/>
      <c r="F36" s="223"/>
      <c r="G36" s="223"/>
      <c r="H36" s="223"/>
      <c r="I36" s="223"/>
      <c r="J36" s="223"/>
      <c r="K36" s="223"/>
      <c r="L36" s="223"/>
      <c r="M36" s="223"/>
      <c r="N36" s="223"/>
      <c r="O36" s="223"/>
      <c r="P36" s="223"/>
      <c r="Q36" s="223"/>
      <c r="R36" s="223"/>
      <c r="S36" s="223"/>
      <c r="T36" s="223"/>
      <c r="U36" s="223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106">
        <f>IF('1-4'!A36:A80="","",COUNTIF(E36:AR36,"/"))</f>
        <v>0</v>
      </c>
      <c r="AT36" s="106">
        <f>IF('1-4'!A36:A80="","",COUNTIF(E36:AR36,"ล"))</f>
        <v>0</v>
      </c>
      <c r="AU36" s="106">
        <f>IF('1-4'!A36:A80="","",COUNTIF(E36:AR36,"ข"))</f>
        <v>0</v>
      </c>
      <c r="AV36" s="3"/>
      <c r="AW36" s="3"/>
    </row>
    <row r="37" spans="1:49" ht="12" customHeight="1" x14ac:dyDescent="0.2">
      <c r="A37" s="32">
        <f>IF('1-4'!A37&lt;&gt;"", '1-4'!A37, "")</f>
        <v>33</v>
      </c>
      <c r="B37" s="32">
        <f>IF('1-4'!A37&lt;&gt;"", '1-4'!B37, "")</f>
        <v>69033</v>
      </c>
      <c r="C37" s="234" t="str">
        <f>IF('1-4'!A37&lt;&gt;"", '1-4'!C37, "")</f>
        <v>เด็กชายเมธาสิทธิ์ กิจเจริญ</v>
      </c>
      <c r="D37" s="21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106">
        <f>IF('1-4'!A37:A81="","",COUNTIF(E37:AR37,"/"))</f>
        <v>0</v>
      </c>
      <c r="AT37" s="106">
        <f>IF('1-4'!A37:A81="","",COUNTIF(E37:AR37,"ล"))</f>
        <v>0</v>
      </c>
      <c r="AU37" s="106">
        <f>IF('1-4'!A37:A81="","",COUNTIF(E37:AR37,"ข"))</f>
        <v>0</v>
      </c>
      <c r="AV37" s="3"/>
      <c r="AW37" s="3"/>
    </row>
    <row r="38" spans="1:49" ht="12" customHeight="1" x14ac:dyDescent="0.2">
      <c r="A38" s="32">
        <f>IF('1-4'!A38&lt;&gt;"", '1-4'!A38, "")</f>
        <v>34</v>
      </c>
      <c r="B38" s="32">
        <f>IF('1-4'!A38&lt;&gt;"", '1-4'!B38, "")</f>
        <v>69034</v>
      </c>
      <c r="C38" s="234" t="str">
        <f>IF('1-4'!A38&lt;&gt;"", '1-4'!C38, "")</f>
        <v>เด็กชายรชต พัฒนสิน</v>
      </c>
      <c r="D38" s="21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106">
        <f>IF('1-4'!A38:A82="","",COUNTIF(E38:AR38,"/"))</f>
        <v>0</v>
      </c>
      <c r="AT38" s="106">
        <f>IF('1-4'!A38:A82="","",COUNTIF(E38:AR38,"ล"))</f>
        <v>0</v>
      </c>
      <c r="AU38" s="106">
        <f>IF('1-4'!A38:A82="","",COUNTIF(E38:AR38,"ข"))</f>
        <v>0</v>
      </c>
      <c r="AV38" s="3"/>
      <c r="AW38" s="3"/>
    </row>
    <row r="39" spans="1:49" ht="12" customHeight="1" x14ac:dyDescent="0.2">
      <c r="A39" s="32">
        <f>IF('1-4'!A39&lt;&gt;"", '1-4'!A39, "")</f>
        <v>35</v>
      </c>
      <c r="B39" s="32">
        <f>IF('1-4'!A39&lt;&gt;"", '1-4'!B39, "")</f>
        <v>69035</v>
      </c>
      <c r="C39" s="234" t="str">
        <f>IF('1-4'!A39&lt;&gt;"", '1-4'!C39, "")</f>
        <v>เด็กชายรณกร นามสกุลดี</v>
      </c>
      <c r="D39" s="21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106">
        <f>IF('1-4'!A39:A83="","",COUNTIF(E39:AR39,"/"))</f>
        <v>0</v>
      </c>
      <c r="AT39" s="106">
        <f>IF('1-4'!A39:A83="","",COUNTIF(E39:AR39,"ล"))</f>
        <v>0</v>
      </c>
      <c r="AU39" s="106">
        <f>IF('1-4'!A39:A83="","",COUNTIF(E39:AR39,"ข"))</f>
        <v>0</v>
      </c>
      <c r="AV39" s="3"/>
      <c r="AW39" s="3"/>
    </row>
    <row r="40" spans="1:49" ht="12" customHeight="1" x14ac:dyDescent="0.2">
      <c r="A40" s="32">
        <f>IF('1-4'!A40&lt;&gt;"", '1-4'!A40, "")</f>
        <v>36</v>
      </c>
      <c r="B40" s="32">
        <f>IF('1-4'!A40&lt;&gt;"", '1-4'!B40, "")</f>
        <v>69036</v>
      </c>
      <c r="C40" s="234" t="str">
        <f>IF('1-4'!A40&lt;&gt;"", '1-4'!C40, "")</f>
        <v>เด็กชายวรวุฒิ สดใส</v>
      </c>
      <c r="D40" s="21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  <c r="U40" s="223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106">
        <f>IF('1-4'!A40:A84="","",COUNTIF(E40:AR40,"/"))</f>
        <v>0</v>
      </c>
      <c r="AT40" s="106">
        <f>IF('1-4'!A40:A84="","",COUNTIF(E40:AR40,"ล"))</f>
        <v>0</v>
      </c>
      <c r="AU40" s="106">
        <f>IF('1-4'!A40:A84="","",COUNTIF(E40:AR40,"ข"))</f>
        <v>0</v>
      </c>
      <c r="AV40" s="3"/>
      <c r="AW40" s="3"/>
    </row>
    <row r="41" spans="1:49" ht="12" customHeight="1" x14ac:dyDescent="0.2">
      <c r="A41" s="32">
        <f>IF('1-4'!A41&lt;&gt;"", '1-4'!A41, "")</f>
        <v>37</v>
      </c>
      <c r="B41" s="32">
        <f>IF('1-4'!A41&lt;&gt;"", '1-4'!B41, "")</f>
        <v>69037</v>
      </c>
      <c r="C41" s="234" t="str">
        <f>IF('1-4'!A41&lt;&gt;"", '1-4'!C41, "")</f>
        <v>เด็กชายวัชระ วิเชียร</v>
      </c>
      <c r="D41" s="21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106">
        <f>IF('1-4'!A41:A85="","",COUNTIF(E41:AR41,"/"))</f>
        <v>0</v>
      </c>
      <c r="AT41" s="106">
        <f>IF('1-4'!A41:A85="","",COUNTIF(E41:AR41,"ล"))</f>
        <v>0</v>
      </c>
      <c r="AU41" s="106">
        <f>IF('1-4'!A41:A85="","",COUNTIF(E41:AR41,"ข"))</f>
        <v>0</v>
      </c>
      <c r="AV41" s="3"/>
      <c r="AW41" s="3"/>
    </row>
    <row r="42" spans="1:49" ht="12" customHeight="1" x14ac:dyDescent="0.2">
      <c r="A42" s="32">
        <f>IF('1-4'!A42&lt;&gt;"", '1-4'!A42, "")</f>
        <v>38</v>
      </c>
      <c r="B42" s="32">
        <f>IF('1-4'!A42&lt;&gt;"", '1-4'!B42, "")</f>
        <v>69038</v>
      </c>
      <c r="C42" s="234" t="str">
        <f>IF('1-4'!A42&lt;&gt;"", '1-4'!C42, "")</f>
        <v>เด็กชายวิทวัส พรหมเดช</v>
      </c>
      <c r="D42" s="21"/>
      <c r="E42" s="223"/>
      <c r="F42" s="223"/>
      <c r="G42" s="223"/>
      <c r="H42" s="223"/>
      <c r="I42" s="223"/>
      <c r="J42" s="223"/>
      <c r="K42" s="223"/>
      <c r="L42" s="223"/>
      <c r="M42" s="223"/>
      <c r="N42" s="223"/>
      <c r="O42" s="223"/>
      <c r="P42" s="223"/>
      <c r="Q42" s="223"/>
      <c r="R42" s="223"/>
      <c r="S42" s="223"/>
      <c r="T42" s="223"/>
      <c r="U42" s="223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106">
        <f>IF('1-4'!A42:A86="","",COUNTIF(E42:AR42,"/"))</f>
        <v>0</v>
      </c>
      <c r="AT42" s="106">
        <f>IF('1-4'!A42:A86="","",COUNTIF(E42:AR42,"ล"))</f>
        <v>0</v>
      </c>
      <c r="AU42" s="106">
        <f>IF('1-4'!A42:A86="","",COUNTIF(E42:AR42,"ข"))</f>
        <v>0</v>
      </c>
      <c r="AV42" s="3"/>
      <c r="AW42" s="3"/>
    </row>
    <row r="43" spans="1:49" ht="12" customHeight="1" x14ac:dyDescent="0.2">
      <c r="A43" s="32">
        <f>IF('1-4'!A43&lt;&gt;"", '1-4'!A43, "")</f>
        <v>39</v>
      </c>
      <c r="B43" s="32">
        <f>IF('1-4'!A43&lt;&gt;"", '1-4'!B43, "")</f>
        <v>69039</v>
      </c>
      <c r="C43" s="234" t="str">
        <f>IF('1-4'!A43&lt;&gt;"", '1-4'!C43, "")</f>
        <v>เด็กชายวีรภัทร จิตต์มั่นคง</v>
      </c>
      <c r="D43" s="21"/>
      <c r="E43" s="223"/>
      <c r="F43" s="223"/>
      <c r="G43" s="223"/>
      <c r="H43" s="223"/>
      <c r="I43" s="223"/>
      <c r="J43" s="223"/>
      <c r="K43" s="223"/>
      <c r="L43" s="223"/>
      <c r="M43" s="223"/>
      <c r="N43" s="223"/>
      <c r="O43" s="223"/>
      <c r="P43" s="223"/>
      <c r="Q43" s="223"/>
      <c r="R43" s="223"/>
      <c r="S43" s="223"/>
      <c r="T43" s="223"/>
      <c r="U43" s="223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106">
        <f>IF('1-4'!A43:A87="","",COUNTIF(E43:AR43,"/"))</f>
        <v>0</v>
      </c>
      <c r="AT43" s="106">
        <f>IF('1-4'!A43:A87="","",COUNTIF(E43:AR43,"ล"))</f>
        <v>0</v>
      </c>
      <c r="AU43" s="106">
        <f>IF('1-4'!A43:A87="","",COUNTIF(E43:AR43,"ข"))</f>
        <v>0</v>
      </c>
      <c r="AV43" s="3"/>
      <c r="AW43" s="3"/>
    </row>
    <row r="44" spans="1:49" ht="12" customHeight="1" x14ac:dyDescent="0.2">
      <c r="A44" s="32">
        <f>IF('1-4'!A44&lt;&gt;"", '1-4'!A44, "")</f>
        <v>40</v>
      </c>
      <c r="B44" s="32">
        <f>IF('1-4'!A44&lt;&gt;"", '1-4'!B44, "")</f>
        <v>69040</v>
      </c>
      <c r="C44" s="234" t="str">
        <f>IF('1-4'!A44&lt;&gt;"", '1-4'!C44, "")</f>
        <v>เด็กชายศุภณัฐ ขยันหา</v>
      </c>
      <c r="D44" s="21"/>
      <c r="E44" s="223"/>
      <c r="F44" s="223"/>
      <c r="G44" s="223"/>
      <c r="H44" s="223"/>
      <c r="I44" s="223"/>
      <c r="J44" s="223"/>
      <c r="K44" s="223"/>
      <c r="L44" s="223"/>
      <c r="M44" s="223"/>
      <c r="N44" s="223"/>
      <c r="O44" s="223"/>
      <c r="P44" s="223"/>
      <c r="Q44" s="223"/>
      <c r="R44" s="223"/>
      <c r="S44" s="223"/>
      <c r="T44" s="223"/>
      <c r="U44" s="223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106">
        <f>IF('1-4'!A44:A88="","",COUNTIF(E44:AR44,"/"))</f>
        <v>0</v>
      </c>
      <c r="AT44" s="106">
        <f>IF('1-4'!A44:A88="","",COUNTIF(E44:AR44,"ล"))</f>
        <v>0</v>
      </c>
      <c r="AU44" s="106">
        <f>IF('1-4'!A44:A88="","",COUNTIF(E44:AR44,"ข"))</f>
        <v>0</v>
      </c>
      <c r="AV44" s="3"/>
      <c r="AW44" s="3"/>
    </row>
    <row r="45" spans="1:49" ht="12" customHeight="1" x14ac:dyDescent="0.2">
      <c r="A45" s="32">
        <f>IF('1-4'!A45&lt;&gt;"", '1-4'!A45, "")</f>
        <v>41</v>
      </c>
      <c r="B45" s="32">
        <f>IF('1-4'!A45&lt;&gt;"", '1-4'!B45, "")</f>
        <v>69041</v>
      </c>
      <c r="C45" s="234" t="str">
        <f>IF('1-4'!A45&lt;&gt;"", '1-4'!C45, "")</f>
        <v>เด็กชายสิทธิโชค ยิ้มสู้</v>
      </c>
      <c r="D45" s="21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106">
        <f>IF('1-4'!A45:A89="","",COUNTIF(E45:AR45,"/"))</f>
        <v>0</v>
      </c>
      <c r="AT45" s="106">
        <f>IF('1-4'!A45:A89="","",COUNTIF(E45:AR45,"ล"))</f>
        <v>0</v>
      </c>
      <c r="AU45" s="106">
        <f>IF('1-4'!A45:A89="","",COUNTIF(E45:AR45,"ข"))</f>
        <v>0</v>
      </c>
      <c r="AV45" s="3"/>
      <c r="AW45" s="3"/>
    </row>
    <row r="46" spans="1:49" ht="12" customHeight="1" x14ac:dyDescent="0.2">
      <c r="A46" s="32">
        <f>IF('1-4'!A46&lt;&gt;"", '1-4'!A46, "")</f>
        <v>42</v>
      </c>
      <c r="B46" s="32">
        <f>IF('1-4'!A46&lt;&gt;"", '1-4'!B46, "")</f>
        <v>69042</v>
      </c>
      <c r="C46" s="234" t="str">
        <f>IF('1-4'!A46&lt;&gt;"", '1-4'!C46, "")</f>
        <v>เด็กชายสรวิชญ์ เก่งกล้า</v>
      </c>
      <c r="D46" s="21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106">
        <f>IF('1-4'!A46:A90="","",COUNTIF(E46:AR46,"/"))</f>
        <v>0</v>
      </c>
      <c r="AT46" s="106">
        <f>IF('1-4'!A46:A90="","",COUNTIF(E46:AR46,"ล"))</f>
        <v>0</v>
      </c>
      <c r="AU46" s="106">
        <f>IF('1-4'!A46:A90="","",COUNTIF(E46:AR46,"ข"))</f>
        <v>0</v>
      </c>
      <c r="AV46" s="3"/>
      <c r="AW46" s="3"/>
    </row>
    <row r="47" spans="1:49" ht="12" customHeight="1" x14ac:dyDescent="0.2">
      <c r="A47" s="32">
        <f>IF('1-4'!A47&lt;&gt;"", '1-4'!A47, "")</f>
        <v>43</v>
      </c>
      <c r="B47" s="32">
        <f>IF('1-4'!A47&lt;&gt;"", '1-4'!B47, "")</f>
        <v>69043</v>
      </c>
      <c r="C47" s="234" t="str">
        <f>IF('1-4'!A47&lt;&gt;"", '1-4'!C47, "")</f>
        <v>เด็กชายอนันต์ ทรงพลัง</v>
      </c>
      <c r="D47" s="21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106">
        <f>IF('1-4'!A47:A91="","",COUNTIF(E47:AR47,"/"))</f>
        <v>0</v>
      </c>
      <c r="AT47" s="106">
        <f>IF('1-4'!A47:A91="","",COUNTIF(E47:AR47,"ล"))</f>
        <v>0</v>
      </c>
      <c r="AU47" s="106">
        <f>IF('1-4'!A47:A91="","",COUNTIF(E47:AR47,"ข"))</f>
        <v>0</v>
      </c>
      <c r="AV47" s="3"/>
      <c r="AW47" s="3"/>
    </row>
    <row r="48" spans="1:49" ht="12" customHeight="1" x14ac:dyDescent="0.2">
      <c r="A48" s="32">
        <f>IF('1-4'!A48&lt;&gt;"", '1-4'!A48, "")</f>
        <v>44</v>
      </c>
      <c r="B48" s="32">
        <f>IF('1-4'!A48&lt;&gt;"", '1-4'!B48, "")</f>
        <v>69044</v>
      </c>
      <c r="C48" s="234" t="str">
        <f>IF('1-4'!A48&lt;&gt;"", '1-4'!C48, "")</f>
        <v>เด็กชายอภิวัฒน์ แสนสุข</v>
      </c>
      <c r="D48" s="21"/>
      <c r="E48" s="223"/>
      <c r="F48" s="223"/>
      <c r="G48" s="223"/>
      <c r="H48" s="223"/>
      <c r="I48" s="223"/>
      <c r="J48" s="223"/>
      <c r="K48" s="223"/>
      <c r="L48" s="223"/>
      <c r="M48" s="223"/>
      <c r="N48" s="223"/>
      <c r="O48" s="223"/>
      <c r="P48" s="223"/>
      <c r="Q48" s="223"/>
      <c r="R48" s="223"/>
      <c r="S48" s="223"/>
      <c r="T48" s="223"/>
      <c r="U48" s="223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106">
        <f>IF('1-4'!A48:A92="","",COUNTIF(E48:AR48,"/"))</f>
        <v>0</v>
      </c>
      <c r="AT48" s="106">
        <f>IF('1-4'!A48:A92="","",COUNTIF(E48:AR48,"ล"))</f>
        <v>0</v>
      </c>
      <c r="AU48" s="106">
        <f>IF('1-4'!A48:A92="","",COUNTIF(E48:AR48,"ข"))</f>
        <v>0</v>
      </c>
      <c r="AV48" s="3"/>
      <c r="AW48" s="3"/>
    </row>
    <row r="49" spans="1:49" ht="12" customHeight="1" x14ac:dyDescent="0.2">
      <c r="A49" s="32">
        <f>IF('1-4'!A49&lt;&gt;"", '1-4'!A49, "")</f>
        <v>45</v>
      </c>
      <c r="B49" s="32">
        <f>IF('1-4'!A49&lt;&gt;"", '1-4'!B49, "")</f>
        <v>69046</v>
      </c>
      <c r="C49" s="234" t="str">
        <f>IF('1-4'!A49&lt;&gt;"", '1-4'!C49, "")</f>
        <v>เด็กชายอัครพล บุญประคอง</v>
      </c>
      <c r="D49" s="21"/>
      <c r="E49" s="223"/>
      <c r="F49" s="223"/>
      <c r="G49" s="223"/>
      <c r="H49" s="223"/>
      <c r="I49" s="223"/>
      <c r="J49" s="223"/>
      <c r="K49" s="223"/>
      <c r="L49" s="223"/>
      <c r="M49" s="223"/>
      <c r="N49" s="223"/>
      <c r="O49" s="223"/>
      <c r="P49" s="223"/>
      <c r="Q49" s="223"/>
      <c r="R49" s="223"/>
      <c r="S49" s="223"/>
      <c r="T49" s="223"/>
      <c r="U49" s="223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106">
        <f>IF('1-4'!A49:A93="","",COUNTIF(E49:AR49,"/"))</f>
        <v>0</v>
      </c>
      <c r="AT49" s="106">
        <f>IF('1-4'!A49:A93="","",COUNTIF(E49:AR49,"ล"))</f>
        <v>0</v>
      </c>
      <c r="AU49" s="106">
        <f>IF('1-4'!A49:A93="","",COUNTIF(E49:AR49,"ข"))</f>
        <v>0</v>
      </c>
      <c r="AV49" s="3"/>
      <c r="AW49" s="3"/>
    </row>
    <row r="50" spans="1:49" x14ac:dyDescent="0.4">
      <c r="A50" s="27"/>
      <c r="B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3"/>
      <c r="AW50" s="3"/>
    </row>
    <row r="51" spans="1:49" x14ac:dyDescent="0.4">
      <c r="A51" s="27"/>
      <c r="B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3"/>
      <c r="AW51" s="3"/>
    </row>
    <row r="52" spans="1:49" x14ac:dyDescent="0.4">
      <c r="A52" s="27"/>
      <c r="B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3"/>
      <c r="AW52" s="3"/>
    </row>
    <row r="53" spans="1:49" x14ac:dyDescent="0.4">
      <c r="A53" s="27"/>
      <c r="B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3"/>
      <c r="AW53" s="3"/>
    </row>
    <row r="54" spans="1:49" x14ac:dyDescent="0.4">
      <c r="A54" s="27"/>
      <c r="B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3"/>
      <c r="AW54" s="3"/>
    </row>
    <row r="55" spans="1:49" x14ac:dyDescent="0.4">
      <c r="A55" s="27"/>
      <c r="B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3"/>
      <c r="AW55" s="3"/>
    </row>
    <row r="56" spans="1:49" x14ac:dyDescent="0.4">
      <c r="A56" s="27"/>
      <c r="B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3"/>
      <c r="AW56" s="3"/>
    </row>
    <row r="57" spans="1:49" x14ac:dyDescent="0.4">
      <c r="A57" s="27"/>
      <c r="B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3"/>
      <c r="AW57" s="3"/>
    </row>
    <row r="58" spans="1:49" x14ac:dyDescent="0.4">
      <c r="A58" s="27"/>
      <c r="B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3"/>
      <c r="AW58" s="3"/>
    </row>
    <row r="59" spans="1:49" x14ac:dyDescent="0.4">
      <c r="A59" s="27"/>
      <c r="B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3"/>
      <c r="AW59" s="3"/>
    </row>
    <row r="60" spans="1:49" x14ac:dyDescent="0.4">
      <c r="A60" s="27"/>
      <c r="B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3"/>
      <c r="AW60" s="3"/>
    </row>
    <row r="61" spans="1:49" x14ac:dyDescent="0.4">
      <c r="A61" s="27"/>
      <c r="B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3"/>
      <c r="AW61" s="3"/>
    </row>
    <row r="62" spans="1:49" x14ac:dyDescent="0.4">
      <c r="A62" s="27"/>
      <c r="B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3"/>
      <c r="AW62" s="3"/>
    </row>
    <row r="63" spans="1:49" x14ac:dyDescent="0.4">
      <c r="A63" s="27"/>
      <c r="B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3"/>
      <c r="AW63" s="3"/>
    </row>
    <row r="64" spans="1:49" x14ac:dyDescent="0.4">
      <c r="A64" s="27"/>
      <c r="B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3"/>
      <c r="AW64" s="3"/>
    </row>
    <row r="65" spans="1:49" x14ac:dyDescent="0.4">
      <c r="A65" s="27"/>
      <c r="B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3"/>
      <c r="AW65" s="3"/>
    </row>
    <row r="66" spans="1:49" x14ac:dyDescent="0.4">
      <c r="A66" s="27"/>
      <c r="B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3"/>
      <c r="AW66" s="3"/>
    </row>
    <row r="67" spans="1:49" x14ac:dyDescent="0.4">
      <c r="A67" s="27"/>
      <c r="B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3"/>
      <c r="AW67" s="3"/>
    </row>
    <row r="68" spans="1:49" x14ac:dyDescent="0.4">
      <c r="A68" s="27"/>
      <c r="B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3"/>
      <c r="AW68" s="3"/>
    </row>
    <row r="69" spans="1:49" x14ac:dyDescent="0.4">
      <c r="A69" s="27"/>
      <c r="B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3"/>
      <c r="AW69" s="3"/>
    </row>
    <row r="70" spans="1:49" x14ac:dyDescent="0.4">
      <c r="A70" s="27"/>
      <c r="B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AU70" s="27"/>
      <c r="AV70" s="3"/>
      <c r="AW70" s="3"/>
    </row>
    <row r="71" spans="1:49" x14ac:dyDescent="0.4">
      <c r="A71" s="27"/>
      <c r="B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3"/>
      <c r="AW71" s="3"/>
    </row>
    <row r="72" spans="1:49" x14ac:dyDescent="0.4">
      <c r="A72" s="27"/>
      <c r="B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3"/>
      <c r="AW72" s="3"/>
    </row>
    <row r="73" spans="1:49" x14ac:dyDescent="0.4">
      <c r="A73" s="27"/>
      <c r="B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3"/>
      <c r="AW73" s="3"/>
    </row>
    <row r="74" spans="1:49" x14ac:dyDescent="0.4">
      <c r="A74" s="27"/>
      <c r="B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3"/>
      <c r="AW74" s="3"/>
    </row>
    <row r="75" spans="1:49" x14ac:dyDescent="0.4">
      <c r="A75" s="27"/>
      <c r="B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3"/>
      <c r="AW75" s="3"/>
    </row>
    <row r="76" spans="1:49" x14ac:dyDescent="0.4">
      <c r="A76" s="27"/>
      <c r="B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3"/>
      <c r="AW76" s="3"/>
    </row>
    <row r="77" spans="1:49" x14ac:dyDescent="0.4">
      <c r="A77" s="27"/>
      <c r="B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3"/>
      <c r="AW77" s="3"/>
    </row>
    <row r="78" spans="1:49" x14ac:dyDescent="0.4">
      <c r="A78" s="27"/>
      <c r="B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3"/>
      <c r="AW78" s="3"/>
    </row>
    <row r="79" spans="1:49" x14ac:dyDescent="0.4">
      <c r="A79" s="27"/>
      <c r="B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AU79" s="27"/>
      <c r="AV79" s="3"/>
      <c r="AW79" s="3"/>
    </row>
    <row r="80" spans="1:49" x14ac:dyDescent="0.4">
      <c r="A80" s="27"/>
      <c r="B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3"/>
      <c r="AW80" s="3"/>
    </row>
    <row r="81" spans="1:49" x14ac:dyDescent="0.4">
      <c r="A81" s="27"/>
      <c r="B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3"/>
      <c r="AW81" s="3"/>
    </row>
    <row r="82" spans="1:49" x14ac:dyDescent="0.4">
      <c r="A82" s="27"/>
      <c r="B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3"/>
      <c r="AW82" s="3"/>
    </row>
    <row r="83" spans="1:49" x14ac:dyDescent="0.4">
      <c r="A83" s="27"/>
      <c r="B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3"/>
      <c r="AW83" s="3"/>
    </row>
    <row r="84" spans="1:49" x14ac:dyDescent="0.4">
      <c r="A84" s="27"/>
      <c r="B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3"/>
      <c r="AW84" s="3"/>
    </row>
    <row r="85" spans="1:49" x14ac:dyDescent="0.4">
      <c r="A85" s="27"/>
      <c r="B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/>
      <c r="AV85" s="3"/>
      <c r="AW85" s="3"/>
    </row>
    <row r="86" spans="1:49" x14ac:dyDescent="0.4">
      <c r="A86" s="27"/>
      <c r="B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/>
      <c r="AV86" s="3"/>
      <c r="AW86" s="3"/>
    </row>
    <row r="87" spans="1:49" x14ac:dyDescent="0.4">
      <c r="A87" s="27"/>
      <c r="B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/>
      <c r="AV87" s="3"/>
      <c r="AW87" s="3"/>
    </row>
    <row r="88" spans="1:49" x14ac:dyDescent="0.4">
      <c r="A88" s="27"/>
      <c r="B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3"/>
      <c r="AW88" s="3"/>
    </row>
    <row r="89" spans="1:49" x14ac:dyDescent="0.4">
      <c r="A89" s="27"/>
      <c r="B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3"/>
      <c r="AW89" s="3"/>
    </row>
    <row r="90" spans="1:49" x14ac:dyDescent="0.4">
      <c r="A90" s="27"/>
      <c r="B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3"/>
      <c r="AW90" s="3"/>
    </row>
    <row r="91" spans="1:49" x14ac:dyDescent="0.4">
      <c r="A91" s="27"/>
      <c r="B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/>
      <c r="AV91" s="3"/>
      <c r="AW91" s="3"/>
    </row>
    <row r="92" spans="1:49" x14ac:dyDescent="0.4">
      <c r="A92" s="27"/>
      <c r="B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/>
      <c r="AV92" s="3"/>
      <c r="AW92" s="3"/>
    </row>
    <row r="93" spans="1:49" x14ac:dyDescent="0.4">
      <c r="A93" s="27"/>
      <c r="B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3"/>
      <c r="AW93" s="3"/>
    </row>
    <row r="94" spans="1:49" x14ac:dyDescent="0.4">
      <c r="A94" s="27"/>
      <c r="B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3"/>
      <c r="AW94" s="3"/>
    </row>
    <row r="95" spans="1:49" x14ac:dyDescent="0.4">
      <c r="A95" s="27"/>
      <c r="B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3"/>
      <c r="AW95" s="3"/>
    </row>
    <row r="96" spans="1:49" x14ac:dyDescent="0.4">
      <c r="A96" s="27"/>
      <c r="B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3"/>
      <c r="AW96" s="3"/>
    </row>
    <row r="97" spans="1:49" x14ac:dyDescent="0.4">
      <c r="A97" s="27"/>
      <c r="B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3"/>
      <c r="AW97" s="3"/>
    </row>
    <row r="98" spans="1:49" x14ac:dyDescent="0.4">
      <c r="A98" s="27"/>
      <c r="B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3"/>
      <c r="AW98" s="3"/>
    </row>
    <row r="99" spans="1:49" x14ac:dyDescent="0.4">
      <c r="A99" s="27"/>
      <c r="B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AU99" s="27"/>
      <c r="AV99" s="3"/>
      <c r="AW99" s="3"/>
    </row>
    <row r="100" spans="1:49" x14ac:dyDescent="0.4">
      <c r="A100" s="27"/>
      <c r="B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3"/>
      <c r="AW100" s="3"/>
    </row>
    <row r="101" spans="1:49" x14ac:dyDescent="0.4">
      <c r="A101" s="27"/>
      <c r="B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3"/>
      <c r="AW101" s="3"/>
    </row>
    <row r="102" spans="1:49" x14ac:dyDescent="0.4">
      <c r="A102" s="27"/>
      <c r="B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3"/>
      <c r="AW102" s="3"/>
    </row>
    <row r="103" spans="1:49" x14ac:dyDescent="0.4">
      <c r="A103" s="27"/>
      <c r="B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3"/>
      <c r="AW103" s="3"/>
    </row>
    <row r="104" spans="1:49" x14ac:dyDescent="0.4">
      <c r="A104" s="27"/>
      <c r="B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3"/>
      <c r="AW104" s="3"/>
    </row>
    <row r="105" spans="1:49" x14ac:dyDescent="0.4">
      <c r="A105" s="27"/>
      <c r="B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3"/>
      <c r="AW105" s="3"/>
    </row>
    <row r="106" spans="1:49" x14ac:dyDescent="0.4">
      <c r="A106" s="27"/>
      <c r="B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3"/>
      <c r="AW106" s="3"/>
    </row>
    <row r="107" spans="1:49" x14ac:dyDescent="0.4">
      <c r="A107" s="27"/>
      <c r="B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3"/>
      <c r="AW107" s="3"/>
    </row>
    <row r="108" spans="1:49" x14ac:dyDescent="0.4">
      <c r="A108" s="27"/>
      <c r="B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3"/>
      <c r="AW108" s="3"/>
    </row>
    <row r="109" spans="1:49" x14ac:dyDescent="0.4">
      <c r="A109" s="27"/>
      <c r="B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3"/>
      <c r="AW109" s="3"/>
    </row>
    <row r="110" spans="1:49" x14ac:dyDescent="0.4">
      <c r="A110" s="27"/>
      <c r="B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3"/>
      <c r="AW110" s="3"/>
    </row>
    <row r="111" spans="1:49" x14ac:dyDescent="0.4">
      <c r="A111" s="27"/>
      <c r="B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3"/>
      <c r="AW111" s="3"/>
    </row>
    <row r="112" spans="1:49" x14ac:dyDescent="0.4">
      <c r="A112" s="27"/>
      <c r="B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3"/>
      <c r="AW112" s="3"/>
    </row>
    <row r="113" spans="1:49" x14ac:dyDescent="0.4">
      <c r="A113" s="27"/>
      <c r="B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3"/>
      <c r="AW113" s="3"/>
    </row>
    <row r="114" spans="1:49" x14ac:dyDescent="0.4">
      <c r="A114" s="27"/>
      <c r="B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3"/>
      <c r="AW114" s="3"/>
    </row>
    <row r="115" spans="1:49" x14ac:dyDescent="0.4">
      <c r="A115" s="27"/>
      <c r="B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3"/>
      <c r="AW115" s="3"/>
    </row>
    <row r="116" spans="1:49" x14ac:dyDescent="0.4">
      <c r="A116" s="27"/>
      <c r="B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  <c r="AQ116" s="27"/>
      <c r="AR116" s="27"/>
      <c r="AS116" s="27"/>
      <c r="AT116" s="27"/>
      <c r="AU116" s="27"/>
      <c r="AV116" s="3"/>
      <c r="AW116" s="3"/>
    </row>
    <row r="117" spans="1:49" x14ac:dyDescent="0.4">
      <c r="A117" s="27"/>
      <c r="B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  <c r="AQ117" s="27"/>
      <c r="AR117" s="27"/>
      <c r="AS117" s="27"/>
      <c r="AT117" s="27"/>
      <c r="AU117" s="27"/>
      <c r="AV117" s="3"/>
      <c r="AW117" s="3"/>
    </row>
    <row r="118" spans="1:49" x14ac:dyDescent="0.4">
      <c r="A118" s="27"/>
      <c r="B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3"/>
      <c r="AW118" s="3"/>
    </row>
    <row r="119" spans="1:49" x14ac:dyDescent="0.4">
      <c r="A119" s="27"/>
      <c r="B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3"/>
      <c r="AW119" s="3"/>
    </row>
    <row r="120" spans="1:49" x14ac:dyDescent="0.4">
      <c r="A120" s="27"/>
      <c r="B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3"/>
      <c r="AW120" s="3"/>
    </row>
    <row r="121" spans="1:49" x14ac:dyDescent="0.4">
      <c r="A121" s="27"/>
      <c r="B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3"/>
      <c r="AW121" s="3"/>
    </row>
    <row r="122" spans="1:49" x14ac:dyDescent="0.4">
      <c r="A122" s="27"/>
      <c r="B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3"/>
      <c r="AW122" s="3"/>
    </row>
    <row r="123" spans="1:49" x14ac:dyDescent="0.4">
      <c r="A123" s="27"/>
      <c r="B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3"/>
      <c r="AW123" s="3"/>
    </row>
    <row r="124" spans="1:49" x14ac:dyDescent="0.4">
      <c r="A124" s="27"/>
      <c r="B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3"/>
      <c r="AW124" s="3"/>
    </row>
    <row r="125" spans="1:49" x14ac:dyDescent="0.4">
      <c r="A125" s="27"/>
      <c r="B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3"/>
      <c r="AW125" s="3"/>
    </row>
    <row r="126" spans="1:49" x14ac:dyDescent="0.4">
      <c r="A126" s="27"/>
      <c r="B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3"/>
      <c r="AW126" s="3"/>
    </row>
    <row r="127" spans="1:49" x14ac:dyDescent="0.4">
      <c r="A127" s="27"/>
      <c r="B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3"/>
      <c r="AW127" s="3"/>
    </row>
    <row r="128" spans="1:49" x14ac:dyDescent="0.4">
      <c r="A128" s="27"/>
      <c r="B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3"/>
      <c r="AW128" s="3"/>
    </row>
    <row r="129" spans="1:49" x14ac:dyDescent="0.4">
      <c r="A129" s="27"/>
      <c r="B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3"/>
      <c r="AW129" s="3"/>
    </row>
    <row r="130" spans="1:49" x14ac:dyDescent="0.4">
      <c r="A130" s="27"/>
      <c r="B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3"/>
      <c r="AW130" s="3"/>
    </row>
    <row r="131" spans="1:49" x14ac:dyDescent="0.4">
      <c r="A131" s="27"/>
      <c r="B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3"/>
      <c r="AW131" s="3"/>
    </row>
    <row r="132" spans="1:49" x14ac:dyDescent="0.4">
      <c r="A132" s="27"/>
      <c r="B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3"/>
      <c r="AW132" s="3"/>
    </row>
    <row r="133" spans="1:49" x14ac:dyDescent="0.4">
      <c r="A133" s="27"/>
      <c r="B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3"/>
      <c r="AW133" s="3"/>
    </row>
    <row r="134" spans="1:49" x14ac:dyDescent="0.4">
      <c r="A134" s="27"/>
      <c r="B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3"/>
      <c r="AW134" s="3"/>
    </row>
    <row r="135" spans="1:49" x14ac:dyDescent="0.4">
      <c r="A135" s="27"/>
      <c r="B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3"/>
      <c r="AW135" s="3"/>
    </row>
    <row r="136" spans="1:49" x14ac:dyDescent="0.4">
      <c r="A136" s="27"/>
      <c r="B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3"/>
      <c r="AW136" s="3"/>
    </row>
    <row r="137" spans="1:49" x14ac:dyDescent="0.4">
      <c r="A137" s="27"/>
      <c r="B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3"/>
      <c r="AW137" s="3"/>
    </row>
    <row r="138" spans="1:49" x14ac:dyDescent="0.4">
      <c r="A138" s="27"/>
      <c r="B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3"/>
      <c r="AW138" s="3"/>
    </row>
    <row r="139" spans="1:49" x14ac:dyDescent="0.4">
      <c r="A139" s="27"/>
      <c r="B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3"/>
      <c r="AW139" s="3"/>
    </row>
    <row r="140" spans="1:49" x14ac:dyDescent="0.4">
      <c r="A140" s="27"/>
      <c r="B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3"/>
      <c r="AW140" s="3"/>
    </row>
    <row r="141" spans="1:49" x14ac:dyDescent="0.4">
      <c r="A141" s="27"/>
      <c r="B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3"/>
      <c r="AW141" s="3"/>
    </row>
    <row r="142" spans="1:49" x14ac:dyDescent="0.4">
      <c r="A142" s="27"/>
      <c r="B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3"/>
      <c r="AW142" s="3"/>
    </row>
    <row r="143" spans="1:49" x14ac:dyDescent="0.4">
      <c r="A143" s="27"/>
      <c r="B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3"/>
      <c r="AW143" s="3"/>
    </row>
    <row r="144" spans="1:49" x14ac:dyDescent="0.4">
      <c r="A144" s="27"/>
      <c r="B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3"/>
      <c r="AW144" s="3"/>
    </row>
    <row r="145" spans="1:49" x14ac:dyDescent="0.4">
      <c r="A145" s="27"/>
      <c r="B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3"/>
      <c r="AW145" s="3"/>
    </row>
    <row r="146" spans="1:49" x14ac:dyDescent="0.4">
      <c r="A146" s="27"/>
      <c r="B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3"/>
      <c r="AW146" s="3"/>
    </row>
    <row r="147" spans="1:49" x14ac:dyDescent="0.4">
      <c r="A147" s="27"/>
      <c r="B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3"/>
      <c r="AW147" s="3"/>
    </row>
    <row r="148" spans="1:49" x14ac:dyDescent="0.4">
      <c r="A148" s="27"/>
      <c r="B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3"/>
      <c r="AW148" s="3"/>
    </row>
    <row r="149" spans="1:49" x14ac:dyDescent="0.4">
      <c r="A149" s="27"/>
      <c r="B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3"/>
      <c r="AW149" s="3"/>
    </row>
    <row r="150" spans="1:49" x14ac:dyDescent="0.4">
      <c r="A150" s="27"/>
      <c r="B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3"/>
      <c r="AW150" s="3"/>
    </row>
    <row r="151" spans="1:49" x14ac:dyDescent="0.4">
      <c r="A151" s="27"/>
      <c r="B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3"/>
      <c r="AW151" s="3"/>
    </row>
    <row r="152" spans="1:49" x14ac:dyDescent="0.4">
      <c r="A152" s="27"/>
      <c r="B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  <c r="AQ152" s="27"/>
      <c r="AR152" s="27"/>
      <c r="AS152" s="27"/>
      <c r="AT152" s="27"/>
      <c r="AU152" s="27"/>
      <c r="AV152" s="3"/>
      <c r="AW152" s="3"/>
    </row>
    <row r="153" spans="1:49" x14ac:dyDescent="0.4">
      <c r="A153" s="27"/>
      <c r="B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  <c r="AQ153" s="27"/>
      <c r="AR153" s="27"/>
      <c r="AS153" s="27"/>
      <c r="AT153" s="27"/>
      <c r="AU153" s="27"/>
      <c r="AV153" s="3"/>
      <c r="AW153" s="3"/>
    </row>
    <row r="154" spans="1:49" x14ac:dyDescent="0.4">
      <c r="A154" s="27"/>
      <c r="B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  <c r="AQ154" s="27"/>
      <c r="AR154" s="27"/>
      <c r="AS154" s="27"/>
      <c r="AT154" s="27"/>
      <c r="AU154" s="27"/>
      <c r="AV154" s="3"/>
      <c r="AW154" s="3"/>
    </row>
    <row r="155" spans="1:49" x14ac:dyDescent="0.4">
      <c r="A155" s="27"/>
      <c r="B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  <c r="AQ155" s="27"/>
      <c r="AR155" s="27"/>
      <c r="AS155" s="27"/>
      <c r="AT155" s="27"/>
      <c r="AU155" s="27"/>
      <c r="AV155" s="3"/>
      <c r="AW155" s="3"/>
    </row>
    <row r="156" spans="1:49" x14ac:dyDescent="0.4">
      <c r="A156" s="27"/>
      <c r="B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  <c r="AQ156" s="27"/>
      <c r="AR156" s="27"/>
      <c r="AS156" s="27"/>
      <c r="AT156" s="27"/>
      <c r="AU156" s="27"/>
      <c r="AV156" s="3"/>
      <c r="AW156" s="3"/>
    </row>
    <row r="157" spans="1:49" x14ac:dyDescent="0.4">
      <c r="A157" s="27"/>
      <c r="B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  <c r="AQ157" s="27"/>
      <c r="AR157" s="27"/>
      <c r="AS157" s="27"/>
      <c r="AT157" s="27"/>
      <c r="AU157" s="27"/>
      <c r="AV157" s="3"/>
      <c r="AW157" s="3"/>
    </row>
    <row r="158" spans="1:49" x14ac:dyDescent="0.4">
      <c r="A158" s="27"/>
      <c r="B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  <c r="AQ158" s="27"/>
      <c r="AR158" s="27"/>
      <c r="AS158" s="27"/>
      <c r="AT158" s="27"/>
      <c r="AU158" s="27"/>
      <c r="AV158" s="3"/>
      <c r="AW158" s="3"/>
    </row>
    <row r="159" spans="1:49" x14ac:dyDescent="0.4">
      <c r="A159" s="27"/>
      <c r="B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  <c r="AQ159" s="27"/>
      <c r="AR159" s="27"/>
      <c r="AS159" s="27"/>
      <c r="AT159" s="27"/>
      <c r="AU159" s="27"/>
      <c r="AV159" s="3"/>
      <c r="AW159" s="3"/>
    </row>
  </sheetData>
  <mergeCells count="33">
    <mergeCell ref="Y1:AH1"/>
    <mergeCell ref="E2:N2"/>
    <mergeCell ref="O2:X2"/>
    <mergeCell ref="Y2:AH2"/>
    <mergeCell ref="E3:F3"/>
    <mergeCell ref="A1:A4"/>
    <mergeCell ref="B1:B4"/>
    <mergeCell ref="C1:C4"/>
    <mergeCell ref="E1:N1"/>
    <mergeCell ref="O1:X1"/>
    <mergeCell ref="AQ3:AR3"/>
    <mergeCell ref="AI1:AR1"/>
    <mergeCell ref="AS1:AU1"/>
    <mergeCell ref="Q3:R3"/>
    <mergeCell ref="AI2:AR2"/>
    <mergeCell ref="AS2:AU3"/>
    <mergeCell ref="G3:H3"/>
    <mergeCell ref="I3:J3"/>
    <mergeCell ref="K3:L3"/>
    <mergeCell ref="M3:N3"/>
    <mergeCell ref="O3:P3"/>
    <mergeCell ref="AO3:AP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M3:AN3"/>
  </mergeCells>
  <phoneticPr fontId="34" type="noConversion"/>
  <pageMargins left="0.7" right="0.7" top="0.75" bottom="0.75" header="0.3" footer="0.3"/>
  <pageSetup paperSize="9" scale="8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16</vt:i4>
      </vt:variant>
    </vt:vector>
  </HeadingPairs>
  <TitlesOfParts>
    <vt:vector size="16" baseType="lpstr">
      <vt:lpstr>ปก</vt:lpstr>
      <vt:lpstr>1-4</vt:lpstr>
      <vt:lpstr>5-8</vt:lpstr>
      <vt:lpstr>9-12</vt:lpstr>
      <vt:lpstr>13-16</vt:lpstr>
      <vt:lpstr>17-20</vt:lpstr>
      <vt:lpstr>21-24</vt:lpstr>
      <vt:lpstr>25-28</vt:lpstr>
      <vt:lpstr>29-32</vt:lpstr>
      <vt:lpstr>33-36</vt:lpstr>
      <vt:lpstr>37-40</vt:lpstr>
      <vt:lpstr>สรุปบันทึกเวลาเรียนรายวิชา</vt:lpstr>
      <vt:lpstr>KPA_A</vt:lpstr>
      <vt:lpstr>KPA_AA</vt:lpstr>
      <vt:lpstr>ประเมินคุณลักษณะอันพึงประสงค์</vt:lpstr>
      <vt:lpstr>รายวิชา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Preecha</cp:lastModifiedBy>
  <cp:lastPrinted>2026-07-01T13:23:52Z</cp:lastPrinted>
  <dcterms:created xsi:type="dcterms:W3CDTF">2015-07-10T06:09:57Z</dcterms:created>
  <dcterms:modified xsi:type="dcterms:W3CDTF">2026-07-01T15:00:44Z</dcterms:modified>
</cp:coreProperties>
</file>